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630" windowWidth="24615" windowHeight="11445"/>
  </bookViews>
  <sheets>
    <sheet name="Rekapitulace stavby" sheetId="1" r:id="rId1"/>
    <sheet name="01 - Veřejné osvětle - 01..." sheetId="2" r:id="rId2"/>
    <sheet name="02 - Parkoviště - 02 - Pa..." sheetId="3" r:id="rId3"/>
    <sheet name="03 - Ostatní - 03 - Ostatní" sheetId="4" r:id="rId4"/>
    <sheet name="Pokyny pro vyplnění" sheetId="5" r:id="rId5"/>
  </sheets>
  <definedNames>
    <definedName name="_xlnm._FilterDatabase" localSheetId="1" hidden="1">'01 - Veřejné osvětle - 01...'!$C$75:$K$101</definedName>
    <definedName name="_xlnm._FilterDatabase" localSheetId="2" hidden="1">'02 - Parkoviště - 02 - Pa...'!$C$82:$K$193</definedName>
    <definedName name="_xlnm._FilterDatabase" localSheetId="3" hidden="1">'03 - Ostatní - 03 - Ostatní'!$C$79:$K$98</definedName>
    <definedName name="_xlnm.Print_Titles" localSheetId="1">'01 - Veřejné osvětle - 01...'!$75:$75</definedName>
    <definedName name="_xlnm.Print_Titles" localSheetId="2">'02 - Parkoviště - 02 - Pa...'!$82:$82</definedName>
    <definedName name="_xlnm.Print_Titles" localSheetId="3">'03 - Ostatní - 03 - Ostatní'!$79:$79</definedName>
    <definedName name="_xlnm.Print_Titles" localSheetId="0">'Rekapitulace stavby'!$49:$49</definedName>
    <definedName name="_xlnm.Print_Area" localSheetId="1">'01 - Veřejné osvětle - 01...'!$C$4:$J$36,'01 - Veřejné osvětle - 01...'!$C$42:$J$57,'01 - Veřejné osvětle - 01...'!$C$63:$K$101</definedName>
    <definedName name="_xlnm.Print_Area" localSheetId="2">'02 - Parkoviště - 02 - Pa...'!$C$4:$J$36,'02 - Parkoviště - 02 - Pa...'!$C$42:$J$64,'02 - Parkoviště - 02 - Pa...'!$C$70:$K$193</definedName>
    <definedName name="_xlnm.Print_Area" localSheetId="3">'03 - Ostatní - 03 - Ostatní'!$C$4:$J$36,'03 - Ostatní - 03 - Ostatní'!$C$42:$J$61,'03 - Ostatní - 03 - Ostatní'!$C$67:$K$98</definedName>
    <definedName name="_xlnm.Print_Area" localSheetId="4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stavby'!$C$39:$AQ$55</definedName>
  </definedNames>
  <calcPr calcId="145621"/>
</workbook>
</file>

<file path=xl/calcChain.xml><?xml version="1.0" encoding="utf-8"?>
<calcChain xmlns="http://schemas.openxmlformats.org/spreadsheetml/2006/main">
  <c r="AY54" i="1" l="1"/>
  <c r="AX54" i="1"/>
  <c r="BI98" i="4"/>
  <c r="BH98" i="4"/>
  <c r="BG98" i="4"/>
  <c r="BF98" i="4"/>
  <c r="T98" i="4"/>
  <c r="R98" i="4"/>
  <c r="P98" i="4"/>
  <c r="BK98" i="4"/>
  <c r="J98" i="4"/>
  <c r="BE98" i="4" s="1"/>
  <c r="BI97" i="4"/>
  <c r="BH97" i="4"/>
  <c r="BG97" i="4"/>
  <c r="BF97" i="4"/>
  <c r="T97" i="4"/>
  <c r="R97" i="4"/>
  <c r="P97" i="4"/>
  <c r="BK97" i="4"/>
  <c r="J97" i="4"/>
  <c r="BE97" i="4" s="1"/>
  <c r="BI96" i="4"/>
  <c r="BH96" i="4"/>
  <c r="BG96" i="4"/>
  <c r="BF96" i="4"/>
  <c r="T96" i="4"/>
  <c r="R96" i="4"/>
  <c r="P96" i="4"/>
  <c r="BK96" i="4"/>
  <c r="J96" i="4"/>
  <c r="BE96" i="4" s="1"/>
  <c r="BI95" i="4"/>
  <c r="BH95" i="4"/>
  <c r="BG95" i="4"/>
  <c r="BF95" i="4"/>
  <c r="T95" i="4"/>
  <c r="R95" i="4"/>
  <c r="P95" i="4"/>
  <c r="BK95" i="4"/>
  <c r="J95" i="4"/>
  <c r="BE95" i="4" s="1"/>
  <c r="BI94" i="4"/>
  <c r="BH94" i="4"/>
  <c r="BG94" i="4"/>
  <c r="BF94" i="4"/>
  <c r="T94" i="4"/>
  <c r="R94" i="4"/>
  <c r="P94" i="4"/>
  <c r="BK94" i="4"/>
  <c r="J94" i="4"/>
  <c r="BE94" i="4" s="1"/>
  <c r="BI93" i="4"/>
  <c r="BH93" i="4"/>
  <c r="BG93" i="4"/>
  <c r="BF93" i="4"/>
  <c r="T93" i="4"/>
  <c r="R93" i="4"/>
  <c r="P93" i="4"/>
  <c r="BK93" i="4"/>
  <c r="J93" i="4"/>
  <c r="BE93" i="4" s="1"/>
  <c r="BI92" i="4"/>
  <c r="BH92" i="4"/>
  <c r="BG92" i="4"/>
  <c r="BF92" i="4"/>
  <c r="T92" i="4"/>
  <c r="R92" i="4"/>
  <c r="P92" i="4"/>
  <c r="BK92" i="4"/>
  <c r="J92" i="4"/>
  <c r="BE92" i="4" s="1"/>
  <c r="BI91" i="4"/>
  <c r="BH91" i="4"/>
  <c r="BG91" i="4"/>
  <c r="BF91" i="4"/>
  <c r="T91" i="4"/>
  <c r="R91" i="4"/>
  <c r="P91" i="4"/>
  <c r="BK91" i="4"/>
  <c r="J91" i="4"/>
  <c r="BE91" i="4" s="1"/>
  <c r="BI90" i="4"/>
  <c r="BH90" i="4"/>
  <c r="BG90" i="4"/>
  <c r="BF90" i="4"/>
  <c r="T90" i="4"/>
  <c r="R90" i="4"/>
  <c r="P90" i="4"/>
  <c r="BK90" i="4"/>
  <c r="J90" i="4"/>
  <c r="BE90" i="4" s="1"/>
  <c r="BI89" i="4"/>
  <c r="BH89" i="4"/>
  <c r="BG89" i="4"/>
  <c r="BF89" i="4"/>
  <c r="T89" i="4"/>
  <c r="R89" i="4"/>
  <c r="P89" i="4"/>
  <c r="BK89" i="4"/>
  <c r="J89" i="4"/>
  <c r="BE89" i="4" s="1"/>
  <c r="BI88" i="4"/>
  <c r="BH88" i="4"/>
  <c r="BG88" i="4"/>
  <c r="BF88" i="4"/>
  <c r="T88" i="4"/>
  <c r="T87" i="4" s="1"/>
  <c r="R88" i="4"/>
  <c r="R87" i="4" s="1"/>
  <c r="P88" i="4"/>
  <c r="P87" i="4" s="1"/>
  <c r="BK88" i="4"/>
  <c r="BK87" i="4" s="1"/>
  <c r="J87" i="4" s="1"/>
  <c r="J60" i="4" s="1"/>
  <c r="J88" i="4"/>
  <c r="BE88" i="4"/>
  <c r="BI86" i="4"/>
  <c r="BH86" i="4"/>
  <c r="BG86" i="4"/>
  <c r="BF86" i="4"/>
  <c r="T86" i="4"/>
  <c r="T85" i="4" s="1"/>
  <c r="R86" i="4"/>
  <c r="R85" i="4" s="1"/>
  <c r="P86" i="4"/>
  <c r="P85" i="4" s="1"/>
  <c r="BK86" i="4"/>
  <c r="BK85" i="4" s="1"/>
  <c r="J85" i="4" s="1"/>
  <c r="J59" i="4" s="1"/>
  <c r="J86" i="4"/>
  <c r="BE86" i="4"/>
  <c r="BI84" i="4"/>
  <c r="BH84" i="4"/>
  <c r="BG84" i="4"/>
  <c r="BF84" i="4"/>
  <c r="T84" i="4"/>
  <c r="R84" i="4"/>
  <c r="P84" i="4"/>
  <c r="BK84" i="4"/>
  <c r="J84" i="4"/>
  <c r="BE84" i="4" s="1"/>
  <c r="BI83" i="4"/>
  <c r="F34" i="4" s="1"/>
  <c r="BD54" i="1" s="1"/>
  <c r="BH83" i="4"/>
  <c r="F33" i="4"/>
  <c r="BC54" i="1" s="1"/>
  <c r="BG83" i="4"/>
  <c r="F32" i="4" s="1"/>
  <c r="BB54" i="1" s="1"/>
  <c r="BF83" i="4"/>
  <c r="J31" i="4" s="1"/>
  <c r="AW54" i="1" s="1"/>
  <c r="F31" i="4"/>
  <c r="BA54" i="1" s="1"/>
  <c r="T83" i="4"/>
  <c r="T82" i="4" s="1"/>
  <c r="R83" i="4"/>
  <c r="R82" i="4" s="1"/>
  <c r="R81" i="4" s="1"/>
  <c r="R80" i="4" s="1"/>
  <c r="P83" i="4"/>
  <c r="P82" i="4" s="1"/>
  <c r="BK83" i="4"/>
  <c r="BK82" i="4"/>
  <c r="J82" i="4" s="1"/>
  <c r="J58" i="4" s="1"/>
  <c r="J83" i="4"/>
  <c r="BE83" i="4" s="1"/>
  <c r="F74" i="4"/>
  <c r="E72" i="4"/>
  <c r="F49" i="4"/>
  <c r="E47" i="4"/>
  <c r="J21" i="4"/>
  <c r="E21" i="4"/>
  <c r="J76" i="4"/>
  <c r="J51" i="4"/>
  <c r="J20" i="4"/>
  <c r="J18" i="4"/>
  <c r="E18" i="4"/>
  <c r="F77" i="4" s="1"/>
  <c r="J17" i="4"/>
  <c r="J15" i="4"/>
  <c r="E15" i="4"/>
  <c r="F76" i="4" s="1"/>
  <c r="J14" i="4"/>
  <c r="J12" i="4"/>
  <c r="J74" i="4" s="1"/>
  <c r="E7" i="4"/>
  <c r="E70" i="4" s="1"/>
  <c r="AY53" i="1"/>
  <c r="AX53" i="1"/>
  <c r="BI193" i="3"/>
  <c r="BH193" i="3"/>
  <c r="BG193" i="3"/>
  <c r="BF193" i="3"/>
  <c r="T193" i="3"/>
  <c r="R193" i="3"/>
  <c r="P193" i="3"/>
  <c r="BK193" i="3"/>
  <c r="J193" i="3"/>
  <c r="BE193" i="3" s="1"/>
  <c r="BI192" i="3"/>
  <c r="BH192" i="3"/>
  <c r="BG192" i="3"/>
  <c r="BF192" i="3"/>
  <c r="T192" i="3"/>
  <c r="T191" i="3"/>
  <c r="R192" i="3"/>
  <c r="R191" i="3" s="1"/>
  <c r="P192" i="3"/>
  <c r="P191" i="3"/>
  <c r="BK192" i="3"/>
  <c r="BK191" i="3" s="1"/>
  <c r="J191" i="3" s="1"/>
  <c r="J63" i="3" s="1"/>
  <c r="J192" i="3"/>
  <c r="BE192" i="3" s="1"/>
  <c r="BI190" i="3"/>
  <c r="BH190" i="3"/>
  <c r="BG190" i="3"/>
  <c r="BF190" i="3"/>
  <c r="T190" i="3"/>
  <c r="R190" i="3"/>
  <c r="P190" i="3"/>
  <c r="BK190" i="3"/>
  <c r="J190" i="3"/>
  <c r="BE190" i="3"/>
  <c r="BI189" i="3"/>
  <c r="BH189" i="3"/>
  <c r="BG189" i="3"/>
  <c r="BF189" i="3"/>
  <c r="T189" i="3"/>
  <c r="R189" i="3"/>
  <c r="P189" i="3"/>
  <c r="BK189" i="3"/>
  <c r="J189" i="3"/>
  <c r="BE189" i="3" s="1"/>
  <c r="BI186" i="3"/>
  <c r="BH186" i="3"/>
  <c r="BG186" i="3"/>
  <c r="BF186" i="3"/>
  <c r="T186" i="3"/>
  <c r="R186" i="3"/>
  <c r="P186" i="3"/>
  <c r="BK186" i="3"/>
  <c r="J186" i="3"/>
  <c r="BE186" i="3"/>
  <c r="BI185" i="3"/>
  <c r="BH185" i="3"/>
  <c r="BG185" i="3"/>
  <c r="BF185" i="3"/>
  <c r="T185" i="3"/>
  <c r="T184" i="3" s="1"/>
  <c r="R185" i="3"/>
  <c r="R184" i="3"/>
  <c r="P185" i="3"/>
  <c r="P184" i="3" s="1"/>
  <c r="BK185" i="3"/>
  <c r="BK184" i="3"/>
  <c r="J184" i="3" s="1"/>
  <c r="J62" i="3" s="1"/>
  <c r="J185" i="3"/>
  <c r="BE185" i="3" s="1"/>
  <c r="BI181" i="3"/>
  <c r="BH181" i="3"/>
  <c r="BG181" i="3"/>
  <c r="BF181" i="3"/>
  <c r="T181" i="3"/>
  <c r="R181" i="3"/>
  <c r="P181" i="3"/>
  <c r="BK181" i="3"/>
  <c r="J181" i="3"/>
  <c r="BE181" i="3" s="1"/>
  <c r="BI180" i="3"/>
  <c r="BH180" i="3"/>
  <c r="BG180" i="3"/>
  <c r="BF180" i="3"/>
  <c r="T180" i="3"/>
  <c r="R180" i="3"/>
  <c r="P180" i="3"/>
  <c r="BK180" i="3"/>
  <c r="J180" i="3"/>
  <c r="BE180" i="3"/>
  <c r="BI179" i="3"/>
  <c r="BH179" i="3"/>
  <c r="BG179" i="3"/>
  <c r="BF179" i="3"/>
  <c r="T179" i="3"/>
  <c r="R179" i="3"/>
  <c r="P179" i="3"/>
  <c r="BK179" i="3"/>
  <c r="J179" i="3"/>
  <c r="BE179" i="3" s="1"/>
  <c r="BI178" i="3"/>
  <c r="BH178" i="3"/>
  <c r="BG178" i="3"/>
  <c r="BF178" i="3"/>
  <c r="T178" i="3"/>
  <c r="R178" i="3"/>
  <c r="P178" i="3"/>
  <c r="BK178" i="3"/>
  <c r="J178" i="3"/>
  <c r="BE178" i="3"/>
  <c r="BI177" i="3"/>
  <c r="BH177" i="3"/>
  <c r="BG177" i="3"/>
  <c r="BF177" i="3"/>
  <c r="T177" i="3"/>
  <c r="R177" i="3"/>
  <c r="P177" i="3"/>
  <c r="BK177" i="3"/>
  <c r="J177" i="3"/>
  <c r="BE177" i="3" s="1"/>
  <c r="BI176" i="3"/>
  <c r="BH176" i="3"/>
  <c r="BG176" i="3"/>
  <c r="BF176" i="3"/>
  <c r="T176" i="3"/>
  <c r="R176" i="3"/>
  <c r="P176" i="3"/>
  <c r="BK176" i="3"/>
  <c r="J176" i="3"/>
  <c r="BE176" i="3"/>
  <c r="BI175" i="3"/>
  <c r="BH175" i="3"/>
  <c r="BG175" i="3"/>
  <c r="BF175" i="3"/>
  <c r="T175" i="3"/>
  <c r="R175" i="3"/>
  <c r="P175" i="3"/>
  <c r="BK175" i="3"/>
  <c r="J175" i="3"/>
  <c r="BE175" i="3" s="1"/>
  <c r="BI174" i="3"/>
  <c r="BH174" i="3"/>
  <c r="BG174" i="3"/>
  <c r="BF174" i="3"/>
  <c r="T174" i="3"/>
  <c r="R174" i="3"/>
  <c r="P174" i="3"/>
  <c r="BK174" i="3"/>
  <c r="J174" i="3"/>
  <c r="BE174" i="3"/>
  <c r="BI173" i="3"/>
  <c r="BH173" i="3"/>
  <c r="BG173" i="3"/>
  <c r="BF173" i="3"/>
  <c r="T173" i="3"/>
  <c r="R173" i="3"/>
  <c r="P173" i="3"/>
  <c r="BK173" i="3"/>
  <c r="J173" i="3"/>
  <c r="BE173" i="3" s="1"/>
  <c r="BI172" i="3"/>
  <c r="BH172" i="3"/>
  <c r="BG172" i="3"/>
  <c r="BF172" i="3"/>
  <c r="T172" i="3"/>
  <c r="R172" i="3"/>
  <c r="P172" i="3"/>
  <c r="BK172" i="3"/>
  <c r="J172" i="3"/>
  <c r="BE172" i="3"/>
  <c r="BI170" i="3"/>
  <c r="BH170" i="3"/>
  <c r="BG170" i="3"/>
  <c r="BF170" i="3"/>
  <c r="T170" i="3"/>
  <c r="R170" i="3"/>
  <c r="P170" i="3"/>
  <c r="BK170" i="3"/>
  <c r="J170" i="3"/>
  <c r="BE170" i="3" s="1"/>
  <c r="BI167" i="3"/>
  <c r="BH167" i="3"/>
  <c r="BG167" i="3"/>
  <c r="BF167" i="3"/>
  <c r="T167" i="3"/>
  <c r="R167" i="3"/>
  <c r="P167" i="3"/>
  <c r="BK167" i="3"/>
  <c r="J167" i="3"/>
  <c r="BE167" i="3"/>
  <c r="BI166" i="3"/>
  <c r="BH166" i="3"/>
  <c r="BG166" i="3"/>
  <c r="BF166" i="3"/>
  <c r="T166" i="3"/>
  <c r="R166" i="3"/>
  <c r="P166" i="3"/>
  <c r="BK166" i="3"/>
  <c r="J166" i="3"/>
  <c r="BE166" i="3"/>
  <c r="BI163" i="3"/>
  <c r="BH163" i="3"/>
  <c r="BG163" i="3"/>
  <c r="BF163" i="3"/>
  <c r="T163" i="3"/>
  <c r="R163" i="3"/>
  <c r="P163" i="3"/>
  <c r="BK163" i="3"/>
  <c r="J163" i="3"/>
  <c r="BE163" i="3"/>
  <c r="BI162" i="3"/>
  <c r="BH162" i="3"/>
  <c r="BG162" i="3"/>
  <c r="BF162" i="3"/>
  <c r="T162" i="3"/>
  <c r="R162" i="3"/>
  <c r="P162" i="3"/>
  <c r="BK162" i="3"/>
  <c r="J162" i="3"/>
  <c r="BE162" i="3"/>
  <c r="BI161" i="3"/>
  <c r="BH161" i="3"/>
  <c r="BG161" i="3"/>
  <c r="BF161" i="3"/>
  <c r="T161" i="3"/>
  <c r="R161" i="3"/>
  <c r="P161" i="3"/>
  <c r="BK161" i="3"/>
  <c r="J161" i="3"/>
  <c r="BE161" i="3"/>
  <c r="BI160" i="3"/>
  <c r="BH160" i="3"/>
  <c r="BG160" i="3"/>
  <c r="BF160" i="3"/>
  <c r="T160" i="3"/>
  <c r="R160" i="3"/>
  <c r="P160" i="3"/>
  <c r="BK160" i="3"/>
  <c r="J160" i="3"/>
  <c r="BE160" i="3"/>
  <c r="BI159" i="3"/>
  <c r="BH159" i="3"/>
  <c r="BG159" i="3"/>
  <c r="BF159" i="3"/>
  <c r="T159" i="3"/>
  <c r="R159" i="3"/>
  <c r="P159" i="3"/>
  <c r="BK159" i="3"/>
  <c r="J159" i="3"/>
  <c r="BE159" i="3"/>
  <c r="BI158" i="3"/>
  <c r="BH158" i="3"/>
  <c r="BG158" i="3"/>
  <c r="BF158" i="3"/>
  <c r="T158" i="3"/>
  <c r="R158" i="3"/>
  <c r="P158" i="3"/>
  <c r="BK158" i="3"/>
  <c r="J158" i="3"/>
  <c r="BE158" i="3"/>
  <c r="BI157" i="3"/>
  <c r="BH157" i="3"/>
  <c r="BG157" i="3"/>
  <c r="BF157" i="3"/>
  <c r="T157" i="3"/>
  <c r="R157" i="3"/>
  <c r="R154" i="3" s="1"/>
  <c r="P157" i="3"/>
  <c r="BK157" i="3"/>
  <c r="J157" i="3"/>
  <c r="BE157" i="3"/>
  <c r="BI156" i="3"/>
  <c r="BH156" i="3"/>
  <c r="BG156" i="3"/>
  <c r="BF156" i="3"/>
  <c r="T156" i="3"/>
  <c r="R156" i="3"/>
  <c r="P156" i="3"/>
  <c r="BK156" i="3"/>
  <c r="BK154" i="3" s="1"/>
  <c r="J154" i="3" s="1"/>
  <c r="J61" i="3" s="1"/>
  <c r="J156" i="3"/>
  <c r="BE156" i="3"/>
  <c r="BI155" i="3"/>
  <c r="BH155" i="3"/>
  <c r="BG155" i="3"/>
  <c r="BF155" i="3"/>
  <c r="T155" i="3"/>
  <c r="T154" i="3"/>
  <c r="R155" i="3"/>
  <c r="P155" i="3"/>
  <c r="P154" i="3"/>
  <c r="BK155" i="3"/>
  <c r="J155" i="3"/>
  <c r="BE155" i="3" s="1"/>
  <c r="BI153" i="3"/>
  <c r="BH153" i="3"/>
  <c r="BG153" i="3"/>
  <c r="BF153" i="3"/>
  <c r="T153" i="3"/>
  <c r="R153" i="3"/>
  <c r="P153" i="3"/>
  <c r="BK153" i="3"/>
  <c r="J153" i="3"/>
  <c r="BE153" i="3"/>
  <c r="BI152" i="3"/>
  <c r="BH152" i="3"/>
  <c r="BG152" i="3"/>
  <c r="BF152" i="3"/>
  <c r="T152" i="3"/>
  <c r="R152" i="3"/>
  <c r="P152" i="3"/>
  <c r="BK152" i="3"/>
  <c r="J152" i="3"/>
  <c r="BE152" i="3"/>
  <c r="BI149" i="3"/>
  <c r="BH149" i="3"/>
  <c r="BG149" i="3"/>
  <c r="BF149" i="3"/>
  <c r="T149" i="3"/>
  <c r="R149" i="3"/>
  <c r="P149" i="3"/>
  <c r="BK149" i="3"/>
  <c r="J149" i="3"/>
  <c r="BE149" i="3"/>
  <c r="BI145" i="3"/>
  <c r="BH145" i="3"/>
  <c r="BG145" i="3"/>
  <c r="BF145" i="3"/>
  <c r="T145" i="3"/>
  <c r="R145" i="3"/>
  <c r="P145" i="3"/>
  <c r="BK145" i="3"/>
  <c r="J145" i="3"/>
  <c r="BE145" i="3"/>
  <c r="BI142" i="3"/>
  <c r="BH142" i="3"/>
  <c r="BG142" i="3"/>
  <c r="BF142" i="3"/>
  <c r="T142" i="3"/>
  <c r="R142" i="3"/>
  <c r="P142" i="3"/>
  <c r="BK142" i="3"/>
  <c r="J142" i="3"/>
  <c r="BE142" i="3"/>
  <c r="BI139" i="3"/>
  <c r="BH139" i="3"/>
  <c r="BG139" i="3"/>
  <c r="BF139" i="3"/>
  <c r="T139" i="3"/>
  <c r="R139" i="3"/>
  <c r="P139" i="3"/>
  <c r="BK139" i="3"/>
  <c r="J139" i="3"/>
  <c r="BE139" i="3"/>
  <c r="BI136" i="3"/>
  <c r="BH136" i="3"/>
  <c r="BG136" i="3"/>
  <c r="BF136" i="3"/>
  <c r="T136" i="3"/>
  <c r="R136" i="3"/>
  <c r="P136" i="3"/>
  <c r="BK136" i="3"/>
  <c r="J136" i="3"/>
  <c r="BE136" i="3"/>
  <c r="BI133" i="3"/>
  <c r="BH133" i="3"/>
  <c r="BG133" i="3"/>
  <c r="BF133" i="3"/>
  <c r="T133" i="3"/>
  <c r="R133" i="3"/>
  <c r="P133" i="3"/>
  <c r="BK133" i="3"/>
  <c r="J133" i="3"/>
  <c r="BE133" i="3"/>
  <c r="BI130" i="3"/>
  <c r="BH130" i="3"/>
  <c r="BG130" i="3"/>
  <c r="BF130" i="3"/>
  <c r="T130" i="3"/>
  <c r="R130" i="3"/>
  <c r="P130" i="3"/>
  <c r="BK130" i="3"/>
  <c r="J130" i="3"/>
  <c r="BE130" i="3"/>
  <c r="BI127" i="3"/>
  <c r="BH127" i="3"/>
  <c r="BG127" i="3"/>
  <c r="BF127" i="3"/>
  <c r="T127" i="3"/>
  <c r="R127" i="3"/>
  <c r="P127" i="3"/>
  <c r="BK127" i="3"/>
  <c r="J127" i="3"/>
  <c r="BE127" i="3"/>
  <c r="BI124" i="3"/>
  <c r="BH124" i="3"/>
  <c r="BG124" i="3"/>
  <c r="BF124" i="3"/>
  <c r="T124" i="3"/>
  <c r="R124" i="3"/>
  <c r="R117" i="3" s="1"/>
  <c r="P124" i="3"/>
  <c r="BK124" i="3"/>
  <c r="J124" i="3"/>
  <c r="BE124" i="3"/>
  <c r="BI121" i="3"/>
  <c r="BH121" i="3"/>
  <c r="BG121" i="3"/>
  <c r="BF121" i="3"/>
  <c r="T121" i="3"/>
  <c r="R121" i="3"/>
  <c r="P121" i="3"/>
  <c r="BK121" i="3"/>
  <c r="BK117" i="3" s="1"/>
  <c r="J117" i="3" s="1"/>
  <c r="J60" i="3" s="1"/>
  <c r="J121" i="3"/>
  <c r="BE121" i="3"/>
  <c r="BI118" i="3"/>
  <c r="BH118" i="3"/>
  <c r="BG118" i="3"/>
  <c r="BF118" i="3"/>
  <c r="T118" i="3"/>
  <c r="T117" i="3"/>
  <c r="R118" i="3"/>
  <c r="P118" i="3"/>
  <c r="P117" i="3"/>
  <c r="BK118" i="3"/>
  <c r="J118" i="3"/>
  <c r="BE118" i="3" s="1"/>
  <c r="BI114" i="3"/>
  <c r="BH114" i="3"/>
  <c r="BG114" i="3"/>
  <c r="BF114" i="3"/>
  <c r="T114" i="3"/>
  <c r="T113" i="3"/>
  <c r="R114" i="3"/>
  <c r="R113" i="3"/>
  <c r="P114" i="3"/>
  <c r="P113" i="3"/>
  <c r="BK114" i="3"/>
  <c r="BK113" i="3"/>
  <c r="J113" i="3" s="1"/>
  <c r="J59" i="3" s="1"/>
  <c r="J114" i="3"/>
  <c r="BE114" i="3" s="1"/>
  <c r="BI110" i="3"/>
  <c r="BH110" i="3"/>
  <c r="BG110" i="3"/>
  <c r="BF110" i="3"/>
  <c r="T110" i="3"/>
  <c r="R110" i="3"/>
  <c r="P110" i="3"/>
  <c r="BK110" i="3"/>
  <c r="J110" i="3"/>
  <c r="BE110" i="3"/>
  <c r="BI107" i="3"/>
  <c r="BH107" i="3"/>
  <c r="BG107" i="3"/>
  <c r="BF107" i="3"/>
  <c r="T107" i="3"/>
  <c r="R107" i="3"/>
  <c r="P107" i="3"/>
  <c r="BK107" i="3"/>
  <c r="J107" i="3"/>
  <c r="BE107" i="3"/>
  <c r="BI104" i="3"/>
  <c r="BH104" i="3"/>
  <c r="BG104" i="3"/>
  <c r="BF104" i="3"/>
  <c r="T104" i="3"/>
  <c r="R104" i="3"/>
  <c r="P104" i="3"/>
  <c r="BK104" i="3"/>
  <c r="J104" i="3"/>
  <c r="BE104" i="3"/>
  <c r="BI101" i="3"/>
  <c r="BH101" i="3"/>
  <c r="BG101" i="3"/>
  <c r="BF101" i="3"/>
  <c r="T101" i="3"/>
  <c r="R101" i="3"/>
  <c r="P101" i="3"/>
  <c r="BK101" i="3"/>
  <c r="J101" i="3"/>
  <c r="BE101" i="3"/>
  <c r="BI98" i="3"/>
  <c r="BH98" i="3"/>
  <c r="BG98" i="3"/>
  <c r="BF98" i="3"/>
  <c r="T98" i="3"/>
  <c r="R98" i="3"/>
  <c r="P98" i="3"/>
  <c r="BK98" i="3"/>
  <c r="J98" i="3"/>
  <c r="BE98" i="3"/>
  <c r="BI95" i="3"/>
  <c r="BH95" i="3"/>
  <c r="BG95" i="3"/>
  <c r="BF95" i="3"/>
  <c r="T95" i="3"/>
  <c r="R95" i="3"/>
  <c r="P95" i="3"/>
  <c r="BK95" i="3"/>
  <c r="J95" i="3"/>
  <c r="BE95" i="3"/>
  <c r="BI92" i="3"/>
  <c r="BH92" i="3"/>
  <c r="BG92" i="3"/>
  <c r="BF92" i="3"/>
  <c r="T92" i="3"/>
  <c r="R92" i="3"/>
  <c r="R85" i="3" s="1"/>
  <c r="R84" i="3" s="1"/>
  <c r="R83" i="3" s="1"/>
  <c r="P92" i="3"/>
  <c r="BK92" i="3"/>
  <c r="J92" i="3"/>
  <c r="BE92" i="3"/>
  <c r="BI89" i="3"/>
  <c r="BH89" i="3"/>
  <c r="BG89" i="3"/>
  <c r="BF89" i="3"/>
  <c r="T89" i="3"/>
  <c r="R89" i="3"/>
  <c r="P89" i="3"/>
  <c r="BK89" i="3"/>
  <c r="J89" i="3"/>
  <c r="BE89" i="3"/>
  <c r="BI86" i="3"/>
  <c r="F34" i="3"/>
  <c r="BD53" i="1" s="1"/>
  <c r="BH86" i="3"/>
  <c r="F33" i="3" s="1"/>
  <c r="BC53" i="1" s="1"/>
  <c r="BG86" i="3"/>
  <c r="F32" i="3"/>
  <c r="BB53" i="1" s="1"/>
  <c r="BF86" i="3"/>
  <c r="J31" i="3" s="1"/>
  <c r="AW53" i="1" s="1"/>
  <c r="T86" i="3"/>
  <c r="T85" i="3"/>
  <c r="T84" i="3" s="1"/>
  <c r="T83" i="3" s="1"/>
  <c r="R86" i="3"/>
  <c r="P86" i="3"/>
  <c r="P85" i="3"/>
  <c r="P84" i="3" s="1"/>
  <c r="P83" i="3" s="1"/>
  <c r="AU53" i="1" s="1"/>
  <c r="BK86" i="3"/>
  <c r="BK85" i="3" s="1"/>
  <c r="J86" i="3"/>
  <c r="BE86" i="3" s="1"/>
  <c r="F77" i="3"/>
  <c r="E75" i="3"/>
  <c r="F49" i="3"/>
  <c r="E47" i="3"/>
  <c r="J21" i="3"/>
  <c r="E21" i="3"/>
  <c r="J79" i="3" s="1"/>
  <c r="J51" i="3"/>
  <c r="J20" i="3"/>
  <c r="J18" i="3"/>
  <c r="E18" i="3"/>
  <c r="F80" i="3"/>
  <c r="F52" i="3"/>
  <c r="J17" i="3"/>
  <c r="J15" i="3"/>
  <c r="E15" i="3"/>
  <c r="F79" i="3" s="1"/>
  <c r="J14" i="3"/>
  <c r="J12" i="3"/>
  <c r="J77" i="3" s="1"/>
  <c r="E7" i="3"/>
  <c r="E73" i="3"/>
  <c r="E45" i="3"/>
  <c r="AY52" i="1"/>
  <c r="AX52" i="1"/>
  <c r="BI101" i="2"/>
  <c r="BH101" i="2"/>
  <c r="BG101" i="2"/>
  <c r="BF101" i="2"/>
  <c r="T101" i="2"/>
  <c r="R101" i="2"/>
  <c r="P101" i="2"/>
  <c r="BK101" i="2"/>
  <c r="J101" i="2"/>
  <c r="BE101" i="2" s="1"/>
  <c r="BI100" i="2"/>
  <c r="BH100" i="2"/>
  <c r="BG100" i="2"/>
  <c r="BF100" i="2"/>
  <c r="T100" i="2"/>
  <c r="R100" i="2"/>
  <c r="P100" i="2"/>
  <c r="BK100" i="2"/>
  <c r="J100" i="2"/>
  <c r="BE100" i="2" s="1"/>
  <c r="BI99" i="2"/>
  <c r="BH99" i="2"/>
  <c r="BG99" i="2"/>
  <c r="BF99" i="2"/>
  <c r="T99" i="2"/>
  <c r="R99" i="2"/>
  <c r="P99" i="2"/>
  <c r="BK99" i="2"/>
  <c r="J99" i="2"/>
  <c r="BE99" i="2" s="1"/>
  <c r="BI98" i="2"/>
  <c r="BH98" i="2"/>
  <c r="BG98" i="2"/>
  <c r="BF98" i="2"/>
  <c r="T98" i="2"/>
  <c r="R98" i="2"/>
  <c r="P98" i="2"/>
  <c r="BK98" i="2"/>
  <c r="J98" i="2"/>
  <c r="BE98" i="2" s="1"/>
  <c r="BI97" i="2"/>
  <c r="BH97" i="2"/>
  <c r="BG97" i="2"/>
  <c r="BF97" i="2"/>
  <c r="T97" i="2"/>
  <c r="R97" i="2"/>
  <c r="P97" i="2"/>
  <c r="BK97" i="2"/>
  <c r="J97" i="2"/>
  <c r="BE97" i="2" s="1"/>
  <c r="BI96" i="2"/>
  <c r="BH96" i="2"/>
  <c r="BG96" i="2"/>
  <c r="BF96" i="2"/>
  <c r="T96" i="2"/>
  <c r="R96" i="2"/>
  <c r="P96" i="2"/>
  <c r="BK96" i="2"/>
  <c r="J96" i="2"/>
  <c r="BE96" i="2" s="1"/>
  <c r="BI95" i="2"/>
  <c r="BH95" i="2"/>
  <c r="BG95" i="2"/>
  <c r="BF95" i="2"/>
  <c r="T95" i="2"/>
  <c r="R95" i="2"/>
  <c r="P95" i="2"/>
  <c r="BK95" i="2"/>
  <c r="J95" i="2"/>
  <c r="BE95" i="2" s="1"/>
  <c r="BI94" i="2"/>
  <c r="BH94" i="2"/>
  <c r="BG94" i="2"/>
  <c r="BF94" i="2"/>
  <c r="T94" i="2"/>
  <c r="R94" i="2"/>
  <c r="P94" i="2"/>
  <c r="BK94" i="2"/>
  <c r="J94" i="2"/>
  <c r="BE94" i="2" s="1"/>
  <c r="BI93" i="2"/>
  <c r="BH93" i="2"/>
  <c r="BG93" i="2"/>
  <c r="BF93" i="2"/>
  <c r="T93" i="2"/>
  <c r="R93" i="2"/>
  <c r="P93" i="2"/>
  <c r="BK93" i="2"/>
  <c r="J93" i="2"/>
  <c r="BE93" i="2" s="1"/>
  <c r="BI92" i="2"/>
  <c r="BH92" i="2"/>
  <c r="BG92" i="2"/>
  <c r="BF92" i="2"/>
  <c r="T92" i="2"/>
  <c r="R92" i="2"/>
  <c r="P92" i="2"/>
  <c r="BK92" i="2"/>
  <c r="J92" i="2"/>
  <c r="BE92" i="2" s="1"/>
  <c r="BI91" i="2"/>
  <c r="BH91" i="2"/>
  <c r="BG91" i="2"/>
  <c r="BF91" i="2"/>
  <c r="T91" i="2"/>
  <c r="R91" i="2"/>
  <c r="P91" i="2"/>
  <c r="BK91" i="2"/>
  <c r="J91" i="2"/>
  <c r="BE91" i="2" s="1"/>
  <c r="BI90" i="2"/>
  <c r="BH90" i="2"/>
  <c r="BG90" i="2"/>
  <c r="BF90" i="2"/>
  <c r="T90" i="2"/>
  <c r="R90" i="2"/>
  <c r="P90" i="2"/>
  <c r="BK90" i="2"/>
  <c r="J90" i="2"/>
  <c r="BE90" i="2" s="1"/>
  <c r="BI89" i="2"/>
  <c r="BH89" i="2"/>
  <c r="BG89" i="2"/>
  <c r="BF89" i="2"/>
  <c r="T89" i="2"/>
  <c r="R89" i="2"/>
  <c r="P89" i="2"/>
  <c r="BK89" i="2"/>
  <c r="J89" i="2"/>
  <c r="BE89" i="2" s="1"/>
  <c r="BI88" i="2"/>
  <c r="BH88" i="2"/>
  <c r="BG88" i="2"/>
  <c r="BF88" i="2"/>
  <c r="T88" i="2"/>
  <c r="R88" i="2"/>
  <c r="P88" i="2"/>
  <c r="BK88" i="2"/>
  <c r="J88" i="2"/>
  <c r="BE88" i="2" s="1"/>
  <c r="BI87" i="2"/>
  <c r="BH87" i="2"/>
  <c r="BG87" i="2"/>
  <c r="BF87" i="2"/>
  <c r="T87" i="2"/>
  <c r="R87" i="2"/>
  <c r="P87" i="2"/>
  <c r="BK87" i="2"/>
  <c r="J87" i="2"/>
  <c r="BE87" i="2" s="1"/>
  <c r="BI86" i="2"/>
  <c r="BH86" i="2"/>
  <c r="BG86" i="2"/>
  <c r="BF86" i="2"/>
  <c r="T86" i="2"/>
  <c r="R86" i="2"/>
  <c r="P86" i="2"/>
  <c r="BK86" i="2"/>
  <c r="J86" i="2"/>
  <c r="BE86" i="2" s="1"/>
  <c r="BI85" i="2"/>
  <c r="BH85" i="2"/>
  <c r="BG85" i="2"/>
  <c r="BF85" i="2"/>
  <c r="T85" i="2"/>
  <c r="R85" i="2"/>
  <c r="P85" i="2"/>
  <c r="BK85" i="2"/>
  <c r="J85" i="2"/>
  <c r="BE85" i="2" s="1"/>
  <c r="BI84" i="2"/>
  <c r="BH84" i="2"/>
  <c r="BG84" i="2"/>
  <c r="BF84" i="2"/>
  <c r="T84" i="2"/>
  <c r="R84" i="2"/>
  <c r="P84" i="2"/>
  <c r="BK84" i="2"/>
  <c r="J84" i="2"/>
  <c r="BE84" i="2" s="1"/>
  <c r="BI83" i="2"/>
  <c r="BH83" i="2"/>
  <c r="BG83" i="2"/>
  <c r="BF83" i="2"/>
  <c r="T83" i="2"/>
  <c r="R83" i="2"/>
  <c r="P83" i="2"/>
  <c r="BK83" i="2"/>
  <c r="J83" i="2"/>
  <c r="BE83" i="2" s="1"/>
  <c r="BI82" i="2"/>
  <c r="BH82" i="2"/>
  <c r="BG82" i="2"/>
  <c r="BF82" i="2"/>
  <c r="T82" i="2"/>
  <c r="R82" i="2"/>
  <c r="P82" i="2"/>
  <c r="BK82" i="2"/>
  <c r="J82" i="2"/>
  <c r="BE82" i="2" s="1"/>
  <c r="BI81" i="2"/>
  <c r="BH81" i="2"/>
  <c r="BG81" i="2"/>
  <c r="BF81" i="2"/>
  <c r="T81" i="2"/>
  <c r="R81" i="2"/>
  <c r="P81" i="2"/>
  <c r="BK81" i="2"/>
  <c r="J81" i="2"/>
  <c r="BE81" i="2" s="1"/>
  <c r="BI80" i="2"/>
  <c r="BH80" i="2"/>
  <c r="BG80" i="2"/>
  <c r="BF80" i="2"/>
  <c r="T80" i="2"/>
  <c r="R80" i="2"/>
  <c r="P80" i="2"/>
  <c r="BK80" i="2"/>
  <c r="J80" i="2"/>
  <c r="BE80" i="2" s="1"/>
  <c r="BI79" i="2"/>
  <c r="BH79" i="2"/>
  <c r="BG79" i="2"/>
  <c r="BF79" i="2"/>
  <c r="T79" i="2"/>
  <c r="R79" i="2"/>
  <c r="P79" i="2"/>
  <c r="BK79" i="2"/>
  <c r="J79" i="2"/>
  <c r="BE79" i="2" s="1"/>
  <c r="BI78" i="2"/>
  <c r="BH78" i="2"/>
  <c r="BG78" i="2"/>
  <c r="BF78" i="2"/>
  <c r="T78" i="2"/>
  <c r="R78" i="2"/>
  <c r="P78" i="2"/>
  <c r="BK78" i="2"/>
  <c r="J78" i="2"/>
  <c r="BE78" i="2" s="1"/>
  <c r="BI77" i="2"/>
  <c r="F34" i="2" s="1"/>
  <c r="BD52" i="1" s="1"/>
  <c r="BD51" i="1" s="1"/>
  <c r="W30" i="1" s="1"/>
  <c r="BH77" i="2"/>
  <c r="F33" i="2"/>
  <c r="BC52" i="1" s="1"/>
  <c r="BC51" i="1" s="1"/>
  <c r="BG77" i="2"/>
  <c r="F32" i="2" s="1"/>
  <c r="BB52" i="1" s="1"/>
  <c r="BB51" i="1" s="1"/>
  <c r="BF77" i="2"/>
  <c r="J31" i="2"/>
  <c r="AW52" i="1" s="1"/>
  <c r="F31" i="2"/>
  <c r="BA52" i="1" s="1"/>
  <c r="T77" i="2"/>
  <c r="T76" i="2" s="1"/>
  <c r="R77" i="2"/>
  <c r="R76" i="2" s="1"/>
  <c r="P77" i="2"/>
  <c r="P76" i="2" s="1"/>
  <c r="AU52" i="1" s="1"/>
  <c r="BK77" i="2"/>
  <c r="BK76" i="2"/>
  <c r="J76" i="2" s="1"/>
  <c r="J77" i="2"/>
  <c r="BE77" i="2"/>
  <c r="F70" i="2"/>
  <c r="E68" i="2"/>
  <c r="F49" i="2"/>
  <c r="E47" i="2"/>
  <c r="J21" i="2"/>
  <c r="E21" i="2"/>
  <c r="J72" i="2"/>
  <c r="J51" i="2"/>
  <c r="J20" i="2"/>
  <c r="J18" i="2"/>
  <c r="E18" i="2"/>
  <c r="F73" i="2" s="1"/>
  <c r="J17" i="2"/>
  <c r="J15" i="2"/>
  <c r="E15" i="2"/>
  <c r="F51" i="2" s="1"/>
  <c r="F72" i="2"/>
  <c r="J14" i="2"/>
  <c r="J12" i="2"/>
  <c r="J49" i="2" s="1"/>
  <c r="J70" i="2"/>
  <c r="E7" i="2"/>
  <c r="E66" i="2" s="1"/>
  <c r="AS51" i="1"/>
  <c r="L47" i="1"/>
  <c r="AM46" i="1"/>
  <c r="L46" i="1"/>
  <c r="AM44" i="1"/>
  <c r="L44" i="1"/>
  <c r="L42" i="1"/>
  <c r="L41" i="1"/>
  <c r="J27" i="2" l="1"/>
  <c r="J56" i="2"/>
  <c r="AY51" i="1"/>
  <c r="W29" i="1"/>
  <c r="F30" i="4"/>
  <c r="AZ54" i="1" s="1"/>
  <c r="J30" i="4"/>
  <c r="AV54" i="1" s="1"/>
  <c r="AT54" i="1" s="1"/>
  <c r="J30" i="2"/>
  <c r="AV52" i="1" s="1"/>
  <c r="AT52" i="1" s="1"/>
  <c r="F30" i="3"/>
  <c r="AZ53" i="1" s="1"/>
  <c r="J30" i="3"/>
  <c r="AV53" i="1" s="1"/>
  <c r="AT53" i="1" s="1"/>
  <c r="T81" i="4"/>
  <c r="T80" i="4" s="1"/>
  <c r="AX51" i="1"/>
  <c r="W28" i="1"/>
  <c r="P81" i="4"/>
  <c r="P80" i="4" s="1"/>
  <c r="AU54" i="1" s="1"/>
  <c r="AU51" i="1" s="1"/>
  <c r="BK84" i="3"/>
  <c r="J85" i="3"/>
  <c r="J58" i="3" s="1"/>
  <c r="F30" i="2"/>
  <c r="AZ52" i="1" s="1"/>
  <c r="F31" i="3"/>
  <c r="BA53" i="1" s="1"/>
  <c r="BA51" i="1" s="1"/>
  <c r="J49" i="4"/>
  <c r="F51" i="4"/>
  <c r="E45" i="2"/>
  <c r="F52" i="2"/>
  <c r="J49" i="3"/>
  <c r="F51" i="3"/>
  <c r="E45" i="4"/>
  <c r="F52" i="4"/>
  <c r="BK81" i="4"/>
  <c r="W27" i="1" l="1"/>
  <c r="AW51" i="1"/>
  <c r="AK27" i="1" s="1"/>
  <c r="J36" i="2"/>
  <c r="AG52" i="1"/>
  <c r="BK80" i="4"/>
  <c r="J80" i="4" s="1"/>
  <c r="J81" i="4"/>
  <c r="J57" i="4" s="1"/>
  <c r="J84" i="3"/>
  <c r="J57" i="3" s="1"/>
  <c r="BK83" i="3"/>
  <c r="J83" i="3" s="1"/>
  <c r="AZ51" i="1"/>
  <c r="AV51" i="1" l="1"/>
  <c r="W26" i="1"/>
  <c r="J56" i="4"/>
  <c r="J27" i="4"/>
  <c r="J56" i="3"/>
  <c r="J27" i="3"/>
  <c r="AN52" i="1"/>
  <c r="J36" i="3" l="1"/>
  <c r="AG53" i="1"/>
  <c r="AK26" i="1"/>
  <c r="AT51" i="1"/>
  <c r="J36" i="4"/>
  <c r="AG54" i="1"/>
  <c r="AN54" i="1" s="1"/>
  <c r="AN53" i="1" l="1"/>
  <c r="AG51" i="1"/>
  <c r="AN51" i="1" l="1"/>
  <c r="AK23" i="1"/>
  <c r="AK32" i="1" s="1"/>
</calcChain>
</file>

<file path=xl/sharedStrings.xml><?xml version="1.0" encoding="utf-8"?>
<sst xmlns="http://schemas.openxmlformats.org/spreadsheetml/2006/main" count="2782" uniqueCount="612">
  <si>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</si>
  <si>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</si>
  <si>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</si>
  <si>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</si>
  <si>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</si>
  <si>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</si>
  <si>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</si>
  <si>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{914f0b76-d1b6-4e58-bc21-e7fe8423a0d7}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</si>
  <si>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</si>
  <si>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</si>
  <si>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</si>
  <si>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</si>
  <si>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</si>
  <si>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</si>
  <si>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</si>
  <si>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</si>
  <si>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IMPORT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</si>
  <si>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položek_x000D_
_x000D_
Podrobnosti k vyplnění naleznete na poslední záložce s Pokyny pro vyplnění</t>
  </si>
  <si>
    <t>Stavba:</t>
  </si>
  <si>
    <t>17005 - Zhořelecká II.etapa (3)</t>
  </si>
  <si>
    <t>KSO:</t>
  </si>
  <si>
    <t/>
  </si>
  <si>
    <t>CC-CZ:</t>
  </si>
  <si>
    <t>Místo:</t>
  </si>
  <si>
    <t xml:space="preserve"> </t>
  </si>
  <si>
    <t>Datum:</t>
  </si>
  <si>
    <t>22. 5. 2018</t>
  </si>
  <si>
    <t>Zadavatel:</t>
  </si>
  <si>
    <t>IČ:</t>
  </si>
  <si>
    <t>DIČ:</t>
  </si>
  <si>
    <t>Uchazeč:</t>
  </si>
  <si>
    <t>Vyplň údaj</t>
  </si>
  <si>
    <t>Projektant: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</si>
  <si>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</si>
  <si>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</si>
  <si>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</si>
  <si>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</si>
  <si>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</si>
  <si>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</si>
  <si>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</si>
  <si>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</si>
  <si>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</si>
  <si>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</si>
  <si>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</si>
  <si>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</si>
  <si>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</si>
  <si>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</si>
  <si>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</si>
  <si>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</si>
  <si>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</si>
  <si>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</si>
  <si>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</si>
  <si>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</si>
  <si>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</si>
  <si>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</si>
  <si>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</si>
  <si>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</si>
  <si>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</si>
  <si>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</si>
  <si>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</si>
  <si>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</si>
  <si>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</si>
  <si>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</si>
  <si>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</si>
  <si>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</si>
  <si>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</si>
  <si>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</si>
  <si>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</si>
  <si>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</si>
  <si>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</si>
  <si>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</si>
  <si>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{00000000-0000-0000-0000-000000000000}</t>
  </si>
  <si>
    <t>/</t>
  </si>
  <si>
    <t>01 - Veřejné osvětle</t>
  </si>
  <si>
    <t>01 - Veřejné osvětlení</t>
  </si>
  <si>
    <t>STA</t>
  </si>
  <si>
    <t>1</t>
  </si>
  <si>
    <t>{3ba8566a-bd82-4d14-9fc7-351d8930449b}</t>
  </si>
  <si>
    <t>2</t>
  </si>
  <si>
    <t>02 - Parkoviště</t>
  </si>
  <si>
    <t>{c69b1265-9027-4fd7-9a89-47ba68963d9a}</t>
  </si>
  <si>
    <t>03 - Ostatní</t>
  </si>
  <si>
    <t>{485b9d26-46f4-4837-ab18-f83e934aed27}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</si>
  <si>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</si>
  <si>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</si>
  <si>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</si>
  <si>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</si>
  <si>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</si>
  <si>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</si>
  <si>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</si>
  <si>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01 - Veřejné osvětle - 01 - Veřejné osvětlení</t>
  </si>
  <si>
    <t>REKAPITULACE ČLENĚNÍ SOUPISU PRACÍ</t>
  </si>
  <si>
    <t>Kód dílu - Popis</t>
  </si>
  <si>
    <t>Cena celkem [CZK]</t>
  </si>
  <si>
    <t>Náklady soupisu celkem</t>
  </si>
  <si>
    <t>-1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</si>
  <si>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</si>
  <si>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</si>
  <si>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</si>
  <si>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</si>
  <si>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</si>
  <si>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</si>
  <si>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</si>
  <si>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</si>
  <si>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</si>
  <si>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</si>
  <si>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</si>
  <si>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</si>
  <si>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</si>
  <si>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</si>
  <si>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3</t>
  </si>
  <si>
    <t>K</t>
  </si>
  <si>
    <t>Pol1</t>
  </si>
  <si>
    <t>Plech nebo keramická deska (dlaždice) pod stožár</t>
  </si>
  <si>
    <t>ks</t>
  </si>
  <si>
    <t>4</t>
  </si>
  <si>
    <t>ROZPOCET</t>
  </si>
  <si>
    <t>Pol2</t>
  </si>
  <si>
    <t>Ochranný asfaltový lak Renolak ALN pro nátěr spodní části samostatného stožáru VO (á 1kg/ks)</t>
  </si>
  <si>
    <t>5</t>
  </si>
  <si>
    <t>Pol3</t>
  </si>
  <si>
    <t>kabel silový s Cu jádrem CYKY-J 3x1,5 mm2</t>
  </si>
  <si>
    <t>m</t>
  </si>
  <si>
    <t>6</t>
  </si>
  <si>
    <t>Pol4</t>
  </si>
  <si>
    <t>kabel silový s Cu jádrem CYKY-J 4x16 mm2</t>
  </si>
  <si>
    <t>8</t>
  </si>
  <si>
    <t>7</t>
  </si>
  <si>
    <t>Pol5</t>
  </si>
  <si>
    <t>kabelová koncovka</t>
  </si>
  <si>
    <t>10</t>
  </si>
  <si>
    <t>Pol6</t>
  </si>
  <si>
    <t>Svítidlo VOLTANA 3 / 24 LED / 5140 / 500 mA / WW / 41 W</t>
  </si>
  <si>
    <t>12</t>
  </si>
  <si>
    <t>9</t>
  </si>
  <si>
    <t>Pol7</t>
  </si>
  <si>
    <t>Ocelový, hraněný, bezpaticový, vetknutý stožár VO typ K6 (výšky 6m)</t>
  </si>
  <si>
    <t>14</t>
  </si>
  <si>
    <t>Pol8</t>
  </si>
  <si>
    <t>Elektrovýzbroj SCHM 1,5-35, vč. skleněné pojistky 10A a zapojení</t>
  </si>
  <si>
    <t>16</t>
  </si>
  <si>
    <t>11</t>
  </si>
  <si>
    <t>Pol9</t>
  </si>
  <si>
    <t>drát průměr 10 mm FeZn</t>
  </si>
  <si>
    <t>18</t>
  </si>
  <si>
    <t>Pol10</t>
  </si>
  <si>
    <t>svorka odbočovací a spojovací SR 2a pro drát průměr 10 mm FeZn</t>
  </si>
  <si>
    <t>20</t>
  </si>
  <si>
    <t>13</t>
  </si>
  <si>
    <t>Pol11</t>
  </si>
  <si>
    <t>svorka odbočovací a spojovací SR 3a pro spojování kruhových a páskových vodičů    FeZn</t>
  </si>
  <si>
    <t>22</t>
  </si>
  <si>
    <t>Pol12</t>
  </si>
  <si>
    <t>Úpravy stávajícího zapínacího místa VO, doplnění vývodu, přepojování, úpravy zákrytů…</t>
  </si>
  <si>
    <t>kpl</t>
  </si>
  <si>
    <t>24</t>
  </si>
  <si>
    <t>Pol13</t>
  </si>
  <si>
    <t>Ostatní el. instal. materiál (spojovací materiál, drobný elektroinstalační materiál)</t>
  </si>
  <si>
    <t>26</t>
  </si>
  <si>
    <t>Pol14</t>
  </si>
  <si>
    <t>štítek kabelový s tiskem</t>
  </si>
  <si>
    <t>28</t>
  </si>
  <si>
    <t>17</t>
  </si>
  <si>
    <t>Pol15</t>
  </si>
  <si>
    <t>štítek pro stožár VO</t>
  </si>
  <si>
    <t>30</t>
  </si>
  <si>
    <t>Pol16</t>
  </si>
  <si>
    <t>Hloubení nezapažených jam pro stožáry jednoduché délky do 8 m na rovině ručně v hornině tř 3</t>
  </si>
  <si>
    <t>32</t>
  </si>
  <si>
    <t>19</t>
  </si>
  <si>
    <t>Pol17</t>
  </si>
  <si>
    <t>Hloubení kabelových zapažených i nezapažených rýh ručně š 35 cm, hl 50 cm, v hornině tř 3</t>
  </si>
  <si>
    <t>34</t>
  </si>
  <si>
    <t>Pol18</t>
  </si>
  <si>
    <t>Hloubení kabelových zapažených i nezapažených rýh ručně š 50 cm, hl 120 cm, v hornině tř 3</t>
  </si>
  <si>
    <t>36</t>
  </si>
  <si>
    <t>Pol19</t>
  </si>
  <si>
    <t>Lože kabelů z písku a štěrkopísku tl 5 cm nad kabel, kryté beton deskou 50x15 cm, š lože do 45 cm</t>
  </si>
  <si>
    <t>38</t>
  </si>
  <si>
    <t>Pol20</t>
  </si>
  <si>
    <t>deska krycí DK1 50 x 17/10 x 3,5 cm</t>
  </si>
  <si>
    <t>40</t>
  </si>
  <si>
    <t>23</t>
  </si>
  <si>
    <t>Pol21</t>
  </si>
  <si>
    <t>trubka elektroinstalační ohebná Kopoflex, HDPE+LDPE KF 09063</t>
  </si>
  <si>
    <t>42</t>
  </si>
  <si>
    <t>Pol22</t>
  </si>
  <si>
    <t>Zásyp rýh ručně šířky 35 cm, hloubky 50 cm, z horniny třídy 3</t>
  </si>
  <si>
    <t>44</t>
  </si>
  <si>
    <t>25</t>
  </si>
  <si>
    <t>Pol23</t>
  </si>
  <si>
    <t>Zásyp rýh ručně šířky 50 cm, hloubky 120 cm, z horniny třídy 3</t>
  </si>
  <si>
    <t>46</t>
  </si>
  <si>
    <t>27</t>
  </si>
  <si>
    <t>Pol25</t>
  </si>
  <si>
    <t>Vodorovné přemístění horniny jakékoliv třídy do 1000 m</t>
  </si>
  <si>
    <t>m3</t>
  </si>
  <si>
    <t>48</t>
  </si>
  <si>
    <t>Pol26</t>
  </si>
  <si>
    <t>Příplatek k vodorovnému přemístění horniny za každých dalších 1000 m</t>
  </si>
  <si>
    <t>50</t>
  </si>
  <si>
    <t>02 - Parkoviště - 02 - Parkoviště</t>
  </si>
  <si>
    <t>HSV - Práce a dodávky HSV</t>
  </si>
  <si>
    <t xml:space="preserve">    1 - Zemní práce</t>
  </si>
  <si>
    <t xml:space="preserve">    2 - Zakládání</t>
  </si>
  <si>
    <t xml:space="preserve">    5 - Komunikace pozemní</t>
  </si>
  <si>
    <t xml:space="preserve">    9 - Ostatní konstrukce a práce-bourání</t>
  </si>
  <si>
    <t xml:space="preserve">    997 - Přesun sutě</t>
  </si>
  <si>
    <t xml:space="preserve">    998 - Přesun hmot</t>
  </si>
  <si>
    <t>HSV</t>
  </si>
  <si>
    <t>Práce a dodávky HSV</t>
  </si>
  <si>
    <t>Zemní práce</t>
  </si>
  <si>
    <t>113107124</t>
  </si>
  <si>
    <t>Odstranění podkladů nebo krytů s přemístěním hmot na skládku na vzdálenost do 3 m nebo s naložením na dopravní prostředek v ploše jednotlivě do 50 m2 z kameniva hrubého drceného, o tl. vrstvy přes 300 do 400 mm</t>
  </si>
  <si>
    <t>m2</t>
  </si>
  <si>
    <t>CS ÚRS 2018 01</t>
  </si>
  <si>
    <t>VV</t>
  </si>
  <si>
    <t>182*16+20*6+20*6+2*6*9</t>
  </si>
  <si>
    <t>Součet</t>
  </si>
  <si>
    <t>113107141</t>
  </si>
  <si>
    <t>Odstranění podkladů nebo krytů s přemístěním hmot na skládku na vzdálenost do 3 m nebo s naložením na dopravní prostředek v ploše jednotlivě do 50 m2 živičných, o tl. vrstvy do 50 mm</t>
  </si>
  <si>
    <t>CS ÚRS 2017 01</t>
  </si>
  <si>
    <t>20+20+35+15</t>
  </si>
  <si>
    <t>113154113</t>
  </si>
  <si>
    <t>Frézování živičného podkladu nebo krytu s naložením na dopravní prostředek plochy do 500 m2 bez překážek v trase pruhu šířky do 0,5 m, tloušťky vrstvy 50 mm</t>
  </si>
  <si>
    <t>(182+20+20)*6+2*6*9</t>
  </si>
  <si>
    <t>181102302</t>
  </si>
  <si>
    <t>Úprava pláně na stavbách dálnic v zářezech mimo skalních se zhutněním</t>
  </si>
  <si>
    <t>181301103</t>
  </si>
  <si>
    <t>Rozprostření a urovnání ornice v rovině nebo ve svahu sklonu do 1:5 při souvislé ploše do 500 m2, tl. vrstvy přes 150 do 200 mm</t>
  </si>
  <si>
    <t>182*0,5*2</t>
  </si>
  <si>
    <t>181411131</t>
  </si>
  <si>
    <t>Založení trávníku na půdě předem připravené plochy do 1000 m2 výsevem včetně utažení parkového v rovině nebo na svahu do 1:5</t>
  </si>
  <si>
    <t>M</t>
  </si>
  <si>
    <t>005724100</t>
  </si>
  <si>
    <t>osivo směs travní parková</t>
  </si>
  <si>
    <t>kg</t>
  </si>
  <si>
    <t>30,3333333333333*0,015 "Přepočtené koeficientem množství</t>
  </si>
  <si>
    <t>184201111</t>
  </si>
  <si>
    <t>Výsadba stromů bez balu do předem vyhloubené jamky se zalitím v rovině nebo na svahu do 1:5, při výšce kmene do 1,8 m</t>
  </si>
  <si>
    <t>kus</t>
  </si>
  <si>
    <t>02650315x</t>
  </si>
  <si>
    <t>Javor klen /Acer pseudoplatanus/ 150 - 180 cm, KK</t>
  </si>
  <si>
    <t>Zakládání</t>
  </si>
  <si>
    <t>212752313</t>
  </si>
  <si>
    <t>Trativody z drenážních trubek se zřízením štěrkopískového lože pod trubky a s jejich obsypem v průměrném celkovém množství do 0,15 m3/m v otevřeném výkopu z trubek plastových tuhých SN 8 DN 200</t>
  </si>
  <si>
    <t>180</t>
  </si>
  <si>
    <t>Komunikace pozemní</t>
  </si>
  <si>
    <t>564851111</t>
  </si>
  <si>
    <t>Podklad ze štěrkodrti ŠD s rozprostřením a zhutněním, po zhutnění tl. 150 mm</t>
  </si>
  <si>
    <t>6*2*5+35+35+15</t>
  </si>
  <si>
    <t>564851113</t>
  </si>
  <si>
    <t>Podklad ze štěrkodrti ŠD s rozprostřením a zhutněním, po zhutnění tl. 170 mm</t>
  </si>
  <si>
    <t>567122114</t>
  </si>
  <si>
    <t>Podklad ze směsi stmelené cementem SC bez dilatačních spár, s rozprostřením a zhutněním SC C 8/10 (KSC I), po zhutnění tl. 150 mm</t>
  </si>
  <si>
    <t>573191111</t>
  </si>
  <si>
    <t>Postřik infiltrační kationaktivní emulzí v množství 1,00 kg/m2</t>
  </si>
  <si>
    <t>573231106</t>
  </si>
  <si>
    <t>Postřik spojovací PS bez posypu kamenivem ze silniční emulze, v množství 0,30 kg/m2</t>
  </si>
  <si>
    <t>577134141</t>
  </si>
  <si>
    <t>Asfaltový beton vrstva obrusná ACO 11 (ABS) s rozprostřením a se zhutněním z modifikovaného asfaltu v pruhu šířky přes 3 m tl. 40 mm</t>
  </si>
  <si>
    <t>577176141</t>
  </si>
  <si>
    <t>Asfaltový beton vrstva ložní ACL 22 (ABVH) s rozprostřením a zhutněním z modifikovaného asfaltu, po zhutnění v pruhu šířky přes 3 m, po zhutnění tl. 80 mm</t>
  </si>
  <si>
    <t>182*16+20*6+20*6+2*6*9+130+15</t>
  </si>
  <si>
    <t>578132113</t>
  </si>
  <si>
    <t>Litý asfalt MA 8 (LAJ) s rozprostřením z nemodifikovaného asfaltu v pruhu šířky do 3 m tl. 30 mm</t>
  </si>
  <si>
    <t>596211110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</si>
  <si>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do 50 m2</t>
  </si>
  <si>
    <t>6*2*0,4+4*4*0,4+11*0,8</t>
  </si>
  <si>
    <t>592451190</t>
  </si>
  <si>
    <t>dlažba skladebná betonová slepecká 20x10x6 cm barevná</t>
  </si>
  <si>
    <t>P</t>
  </si>
  <si>
    <t>Poznámka k položce:
Poznámka k položce: spotřeba: 50 kus/m2</t>
  </si>
  <si>
    <t>596412210</t>
  </si>
  <si>
    <t>Kladení dlažby z betonových vegetačních dlaždic pozemních komunikací  s ložem z kameniva těženého nebo drceného tl. do 50 mm, s vyplněním spár a vegetačních otvorů, s hutněním vibrováním</t>
  </si>
  <si>
    <t>182*0,4</t>
  </si>
  <si>
    <t>59246016</t>
  </si>
  <si>
    <t>dlažba betonová vegetační 60x40x8cm</t>
  </si>
  <si>
    <t>R_položka</t>
  </si>
  <si>
    <t>Vytvoření chodníkového přejezdu_x000D_ - zvednutí plochy vjezdu pomocí asf. vrstev 2x 50mm_x000D_ - osazení betonových obrubníků v hraně přejezdu</t>
  </si>
  <si>
    <t>Ostatní konstrukce a práce-bourání</t>
  </si>
  <si>
    <t>914111111</t>
  </si>
  <si>
    <t>Montáž svislé dopravní značky základní velikosti do 1 m2 objímkami na sloupky nebo konzoly</t>
  </si>
  <si>
    <t>4044400xx</t>
  </si>
  <si>
    <t>značka dopravní svislá výstražná FeZn A1 - A30, P1,P4 700 mm</t>
  </si>
  <si>
    <t>914511112</t>
  </si>
  <si>
    <t>Montáž sloupku dopravních značek délky do 3,5 m do hliníkové patky</t>
  </si>
  <si>
    <t>52</t>
  </si>
  <si>
    <t>404452300</t>
  </si>
  <si>
    <t>sloupek Zn 70 - 350</t>
  </si>
  <si>
    <t>CS ÚRS 2016 02</t>
  </si>
  <si>
    <t>54</t>
  </si>
  <si>
    <t>915111112</t>
  </si>
  <si>
    <t>Vodorovné dopravní značení stříkané barvou dělící čára šířky 125 mm souvislá bílá retroreflexní</t>
  </si>
  <si>
    <t>56</t>
  </si>
  <si>
    <t>29</t>
  </si>
  <si>
    <t>915131112</t>
  </si>
  <si>
    <t>Vodorovné dopravní značení stříkané barvou přechody pro chodce, šipky, symboly bílé retroreflexní</t>
  </si>
  <si>
    <t>58</t>
  </si>
  <si>
    <t>915611111</t>
  </si>
  <si>
    <t>Předznačení pro vodorovné značení stříkané barvou nebo prováděné z nátěrových hmot liniové dělicí čáry, vodicí proužky</t>
  </si>
  <si>
    <t>60</t>
  </si>
  <si>
    <t>31</t>
  </si>
  <si>
    <t>915621111</t>
  </si>
  <si>
    <t>Předznačení pro vodorovné značení stříkané barvou nebo prováděné z nátěrových hmot plošné šipky, symboly, nápisy</t>
  </si>
  <si>
    <t>62</t>
  </si>
  <si>
    <t>916231213</t>
  </si>
  <si>
    <t>Osazení chodníkového obrubníku betonového se zřízením lože, s vyplněním a zatřením spár cementovou maltou stojatého s boční opěrou z betonu prostého tř. C 12/15, do lože z betonu prostého téže značky</t>
  </si>
  <si>
    <t>64</t>
  </si>
  <si>
    <t>2*180+1</t>
  </si>
  <si>
    <t>33</t>
  </si>
  <si>
    <t>592172200</t>
  </si>
  <si>
    <t>obrubník betonový parkový 100 x 8 x 20 cm šedý</t>
  </si>
  <si>
    <t>66</t>
  </si>
  <si>
    <t>916241213</t>
  </si>
  <si>
    <t>Osazení obrubníku kamenného se zřízením lože, s vyplněním a zatřením spár cementovou maltou stojatého s boční opěrou z betonu prostého tř. C 12/15, do lože z betonu prostého téže značky</t>
  </si>
  <si>
    <t>68</t>
  </si>
  <si>
    <t>420+(12*6)+(12*18)</t>
  </si>
  <si>
    <t>35</t>
  </si>
  <si>
    <t>583803750</t>
  </si>
  <si>
    <t>obrubník kamenný přímý, žula, 15x25</t>
  </si>
  <si>
    <t>70</t>
  </si>
  <si>
    <t>Poznámka k položce:
Poznámka k položce: 1 bm = 104 kg</t>
  </si>
  <si>
    <t>919112212</t>
  </si>
  <si>
    <t>Řezání dilatačních spár v živičném krytu vytvoření komůrky pro těsnící zálivku šířky 10 mm, hloubky 20 mm</t>
  </si>
  <si>
    <t>72</t>
  </si>
  <si>
    <t>37</t>
  </si>
  <si>
    <t>919112212.1</t>
  </si>
  <si>
    <t>Řezání spár pro vytvoření komůrky š 10 mm hl 20 mm pro těsnící zálivku v živičném krytu</t>
  </si>
  <si>
    <t>74</t>
  </si>
  <si>
    <t>919122111</t>
  </si>
  <si>
    <t>Utěsnění dilatačních spár zálivkou za tepla v cementobetonovém nebo živičném krytu včetně adhezního nátěru s těsnicím profilem pod zálivkou, pro komůrky šířky 10 mm, hloubky 20 mm</t>
  </si>
  <si>
    <t>76</t>
  </si>
  <si>
    <t>39</t>
  </si>
  <si>
    <t>919122111.1</t>
  </si>
  <si>
    <t>Těsnění spár zálivkou za tepla pro komůrky š 10 mm hl 20 mm s těsnicím profilem</t>
  </si>
  <si>
    <t>78</t>
  </si>
  <si>
    <t>919731122</t>
  </si>
  <si>
    <t>Zarovnání styčné plochy podkladu nebo krytu podél vybourané části komunikace nebo zpevněné plochy živičné tl. přes 50 do 100 mm</t>
  </si>
  <si>
    <t>80</t>
  </si>
  <si>
    <t>41</t>
  </si>
  <si>
    <t>919735112</t>
  </si>
  <si>
    <t>Řezání stávajícího živičného krytu nebo podkladu hloubky přes 50 do 100 mm</t>
  </si>
  <si>
    <t>82</t>
  </si>
  <si>
    <t>919735112-1</t>
  </si>
  <si>
    <t>Řezání stávajícího živičného krytu hl do 100 mm</t>
  </si>
  <si>
    <t>84</t>
  </si>
  <si>
    <t>43</t>
  </si>
  <si>
    <t>938908411</t>
  </si>
  <si>
    <t>Očištění povrchu krytu nebo podkladu živičného, betonového nebo dlážděného vodou</t>
  </si>
  <si>
    <t>86</t>
  </si>
  <si>
    <t>AVSP 010</t>
  </si>
  <si>
    <t>Odečet ceny odfrézovaného materiálu</t>
  </si>
  <si>
    <t>t</t>
  </si>
  <si>
    <t>88</t>
  </si>
  <si>
    <t>45</t>
  </si>
  <si>
    <t>R301</t>
  </si>
  <si>
    <t>Vsakovací galerie z boxů, vč. zemních prací, dodávky a montáže_x000D_ Doporučený typ 0,8*0,8*0,32 ve skladbě po 6*(5+1)ks, deset úseků_x000D_</t>
  </si>
  <si>
    <t>90</t>
  </si>
  <si>
    <t>6*5*10+6*10</t>
  </si>
  <si>
    <t>997</t>
  </si>
  <si>
    <t>Přesun sutě</t>
  </si>
  <si>
    <t>997211511</t>
  </si>
  <si>
    <t>Vodorovná doprava suti nebo vybouraných hmot suti se složením a hrubým urovnáním, na vzdálenost do 1 km</t>
  </si>
  <si>
    <t>92</t>
  </si>
  <si>
    <t>47</t>
  </si>
  <si>
    <t>997211519</t>
  </si>
  <si>
    <t>Vodorovná doprava suti nebo vybouraných hmot suti se složením a hrubým urovnáním, na vzdálenost Příplatek k ceně za každý další i započatý 1 km přes 1 km</t>
  </si>
  <si>
    <t>94</t>
  </si>
  <si>
    <t>2149,14*29 "Přepočtené koeficientem množství</t>
  </si>
  <si>
    <t>997211611</t>
  </si>
  <si>
    <t>Nakládání suti nebo vybouraných hmot na dopravní prostředky pro vodorovnou dopravu suti</t>
  </si>
  <si>
    <t>96</t>
  </si>
  <si>
    <t>49</t>
  </si>
  <si>
    <t>997221855</t>
  </si>
  <si>
    <t>Poplatek za uložení stavebního odpadu na skládce (skládkovné) z kameniva</t>
  </si>
  <si>
    <t>98</t>
  </si>
  <si>
    <t>998</t>
  </si>
  <si>
    <t>Přesun hmot</t>
  </si>
  <si>
    <t>998225111</t>
  </si>
  <si>
    <t>Přesun hmot pro komunikace s krytem z kameniva, monolitickým betonovým nebo živičným dopravní vzdálenost do 200 m jakékoliv délky objektu</t>
  </si>
  <si>
    <t>100</t>
  </si>
  <si>
    <t>51</t>
  </si>
  <si>
    <t>998225192</t>
  </si>
  <si>
    <t>Přesun hmot pro komunikace s krytem z kameniva, monolitickým betonovým nebo živičným Příplatek k ceně za zvětšený přesun přes vymezenou největší dopravní vzdálenost do 2000 m</t>
  </si>
  <si>
    <t>102</t>
  </si>
  <si>
    <t>03 - Ostatní - 03 - Ostatní</t>
  </si>
  <si>
    <t>VRN - Vedlejší rozpočtové náklady</t>
  </si>
  <si>
    <t xml:space="preserve">    VRN3 - Zařízení staveniště</t>
  </si>
  <si>
    <t xml:space="preserve">    VRN4 - Inženýrská činnost</t>
  </si>
  <si>
    <t xml:space="preserve">    VRN9 - Ostatní náklady</t>
  </si>
  <si>
    <t>VRN</t>
  </si>
  <si>
    <t>Vedlejší rozpočtové náklady</t>
  </si>
  <si>
    <t>VRN3</t>
  </si>
  <si>
    <t>Zařízení staveniště</t>
  </si>
  <si>
    <t>030001000</t>
  </si>
  <si>
    <t>Základní rozdělení průvodních činností a nákladů zařízení staveniště</t>
  </si>
  <si>
    <t>…</t>
  </si>
  <si>
    <t>R 201</t>
  </si>
  <si>
    <t>Čištění komunikací a ozidel během výstavby</t>
  </si>
  <si>
    <t>VRN4</t>
  </si>
  <si>
    <t>Inženýrská činnost</t>
  </si>
  <si>
    <t>043002000</t>
  </si>
  <si>
    <t>Hlavní tituly průvodních činností a nákladů inženýrská činnost zkoušky a ostatní měření</t>
  </si>
  <si>
    <t>VRN9</t>
  </si>
  <si>
    <t>Ostatní náklady</t>
  </si>
  <si>
    <t>AVSP 004</t>
  </si>
  <si>
    <t>Sondy</t>
  </si>
  <si>
    <t>AVSP 023</t>
  </si>
  <si>
    <t>Náklady na DIO</t>
  </si>
  <si>
    <t>AVSP 024</t>
  </si>
  <si>
    <t>Náklady na DSPS</t>
  </si>
  <si>
    <t>AVSP 025</t>
  </si>
  <si>
    <t>Náklady na infotabule a další činnost</t>
  </si>
  <si>
    <t>656007175</t>
  </si>
  <si>
    <t>AVSP 039</t>
  </si>
  <si>
    <t>Zaměření skutečného provedení</t>
  </si>
  <si>
    <t>AVSP 30</t>
  </si>
  <si>
    <t>Vytyčení všech IS</t>
  </si>
  <si>
    <t>Pol27</t>
  </si>
  <si>
    <t>Geodetické práce před výstavbou</t>
  </si>
  <si>
    <t>Pol28</t>
  </si>
  <si>
    <t>Geodetické práce po výstavbě</t>
  </si>
  <si>
    <t>Pol29</t>
  </si>
  <si>
    <t>Kontrolní měření osvětlení a nastavení osvětlovací soustavy</t>
  </si>
  <si>
    <t>Pol32</t>
  </si>
  <si>
    <t>Revize</t>
  </si>
  <si>
    <t>hod</t>
  </si>
  <si>
    <t>Pol33</t>
  </si>
  <si>
    <t>Práce technika, správce VO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</si>
  <si>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</si>
  <si>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</si>
  <si>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</si>
  <si>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</si>
  <si>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charset val="238"/>
      </rPr>
      <t xml:space="preserve">Rekapitulace stavby </t>
    </r>
    <r>
      <rPr>
        <sz val="9"/>
        <rFont val="Trebuchet MS"/>
        <charset val="238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</si>
  <si>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charset val="238"/>
      </rPr>
      <t>Rekapitulace stavby</t>
    </r>
    <r>
      <rPr>
        <sz val="9"/>
        <rFont val="Trebuchet MS"/>
        <charset val="238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</si>
  <si>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</si>
  <si>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charset val="238"/>
      </rPr>
      <t>Rekapitulace objektů stavby a soupisů prací</t>
    </r>
    <r>
      <rPr>
        <sz val="9"/>
        <rFont val="Trebuchet MS"/>
        <charset val="238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</si>
  <si>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</si>
  <si>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</si>
  <si>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</si>
  <si>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</si>
  <si>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</si>
  <si>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</si>
  <si>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</si>
  <si>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</si>
  <si>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</si>
  <si>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</si>
  <si>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</si>
  <si>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</si>
  <si>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</si>
  <si>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charset val="238"/>
      </rPr>
      <t xml:space="preserve">Soupis prací </t>
    </r>
    <r>
      <rPr>
        <sz val="9"/>
        <rFont val="Trebuchet MS"/>
        <charset val="238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</si>
  <si>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</si>
  <si>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charset val="238"/>
      </rPr>
      <t>Krycí list soupisu</t>
    </r>
    <r>
      <rPr>
        <sz val="9"/>
        <rFont val="Trebuchet MS"/>
        <charset val="238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</si>
  <si>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</si>
  <si>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charset val="238"/>
      </rPr>
      <t>Rekapitulace členění soupisu prací</t>
    </r>
    <r>
      <rPr>
        <sz val="9"/>
        <rFont val="Trebuchet MS"/>
        <charset val="238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</si>
  <si>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</si>
  <si>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charset val="238"/>
      </rPr>
      <t xml:space="preserve">Soupis prací </t>
    </r>
    <r>
      <rPr>
        <sz val="9"/>
        <rFont val="Trebuchet MS"/>
        <charset val="238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</si>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</sst>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5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505050"/>
      <name val="Trebuchet MS"/>
    </font>
    <font>
      <sz val="8"/>
      <color rgb="FFFF0000"/>
      <name val="Trebuchet MS"/>
    </font>
    <font>
      <sz val="8"/>
      <color rgb="FFFAE682"/>
      <name val="Trebuchet MS"/>
    </font>
    <font>
      <sz val="10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b/>
      <sz val="16"/>
      <name val="Trebuchet MS"/>
    </font>
    <font>
      <sz val="8"/>
      <color rgb="FF3366FF"/>
      <name val="Trebuchet MS"/>
    </font>
    <font>
      <b/>
      <sz val="12"/>
      <color rgb="FF969696"/>
      <name val="Trebuchet MS"/>
    </font>
    <font>
      <sz val="9"/>
      <color rgb="FF969696"/>
      <name val="Trebuchet MS"/>
    </font>
    <font>
      <b/>
      <sz val="8"/>
      <color rgb="FF969696"/>
      <name val="Trebuchet MS"/>
    </font>
    <font>
      <b/>
      <sz val="10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2"/>
      <name val="Trebuchet MS"/>
    </font>
    <font>
      <sz val="18"/>
      <color theme="10"/>
      <name val="Wingdings 2"/>
    </font>
    <font>
      <b/>
      <sz val="11"/>
      <color rgb="FF003366"/>
      <name val="Trebuchet MS"/>
    </font>
    <font>
      <sz val="11"/>
      <color rgb="FF003366"/>
      <name val="Trebuchet MS"/>
    </font>
    <font>
      <b/>
      <sz val="11"/>
      <name val="Trebuchet MS"/>
    </font>
    <font>
      <sz val="11"/>
      <color rgb="FF969696"/>
      <name val="Trebuchet MS"/>
    </font>
    <font>
      <sz val="10"/>
      <color theme="10"/>
      <name val="Trebuchet MS"/>
    </font>
    <font>
      <b/>
      <sz val="12"/>
      <color rgb="FF800000"/>
      <name val="Trebuchet MS"/>
    </font>
    <font>
      <sz val="8"/>
      <color rgb="FF960000"/>
      <name val="Trebuchet MS"/>
    </font>
    <font>
      <b/>
      <sz val="8"/>
      <name val="Trebuchet MS"/>
    </font>
    <font>
      <sz val="7"/>
      <color rgb="FF969696"/>
      <name val="Trebuchet MS"/>
    </font>
    <font>
      <i/>
      <sz val="8"/>
      <color rgb="FF0000FF"/>
      <name val="Trebuchet MS"/>
    </font>
    <font>
      <i/>
      <sz val="7"/>
      <color rgb="FF969696"/>
      <name val="Trebuchet MS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u/>
      <sz val="11"/>
      <color theme="10"/>
      <name val="Calibri"/>
      <scheme val="minor"/>
    </font>
    <font>
      <i/>
      <sz val="9"/>
      <name val="Trebuchet MS"/>
      <charset val="238"/>
    </font>
  </fonts>
  <fills count="6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/>
      <right style="thin">
        <color rgb="FF000000"/>
      </right>
      <top style="hair">
        <color rgb="FF969696"/>
      </top>
      <bottom/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3" fillId="0" borderId="0" applyNumberFormat="0" applyFill="0" applyBorder="0" applyAlignment="0" applyProtection="0"/>
  </cellStyleXfs>
  <cellXfs count="374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0" fillId="2" borderId="0" xfId="0" applyFont="1" applyFill="1" applyAlignment="1" applyProtection="1">
      <alignment horizontal="left" vertical="center"/>
    </xf>
    <xf numFmtId="0" fontId="11" fillId="2" borderId="0" xfId="0" applyFont="1" applyFill="1" applyAlignment="1" applyProtection="1">
      <alignment vertical="center"/>
    </xf>
    <xf numFmtId="0" fontId="12" fillId="2" borderId="0" xfId="0" applyFont="1" applyFill="1" applyAlignment="1" applyProtection="1">
      <alignment horizontal="left" vertical="center"/>
    </xf>
    <xf numFmtId="0" fontId="13" fillId="2" borderId="0" xfId="1" applyFont="1" applyFill="1" applyAlignment="1" applyProtection="1">
      <alignment vertical="center"/>
    </xf>
    <xf numFmtId="0" fontId="43" fillId="2" borderId="0" xfId="1" applyFill="1"/>
    <xf numFmtId="0" fontId="0" fillId="2" borderId="0" xfId="0" applyFill="1"/>
    <xf numFmtId="0" fontId="10" fillId="2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5" xfId="0" applyBorder="1" applyProtection="1"/>
    <xf numFmtId="0" fontId="0" fillId="0" borderId="0" xfId="0" applyBorder="1" applyProtection="1"/>
    <xf numFmtId="0" fontId="14" fillId="0" borderId="0" xfId="0" applyFont="1" applyBorder="1" applyAlignment="1" applyProtection="1">
      <alignment horizontal="left" vertical="center"/>
    </xf>
    <xf numFmtId="0" fontId="0" fillId="0" borderId="6" xfId="0" applyBorder="1" applyProtection="1"/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top"/>
    </xf>
    <xf numFmtId="0" fontId="17" fillId="0" borderId="0" xfId="0" applyFont="1" applyBorder="1" applyAlignment="1" applyProtection="1">
      <alignment horizontal="left" vertical="center"/>
    </xf>
    <xf numFmtId="0" fontId="2" fillId="3" borderId="0" xfId="0" applyFont="1" applyFill="1" applyBorder="1" applyAlignment="1" applyProtection="1">
      <alignment horizontal="left" vertical="center"/>
      <protection locked="0"/>
    </xf>
    <xf numFmtId="49" fontId="2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7" xfId="0" applyBorder="1" applyProtection="1"/>
    <xf numFmtId="0" fontId="0" fillId="0" borderId="5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19" fillId="0" borderId="8" xfId="0" applyFont="1" applyBorder="1" applyAlignment="1" applyProtection="1">
      <alignment horizontal="left" vertical="center"/>
    </xf>
    <xf numFmtId="0" fontId="0" fillId="0" borderId="8" xfId="0" applyFont="1" applyBorder="1" applyAlignment="1" applyProtection="1">
      <alignment vertical="center"/>
    </xf>
    <xf numFmtId="0" fontId="0" fillId="0" borderId="6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0" fontId="1" fillId="0" borderId="5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left" vertical="center"/>
    </xf>
    <xf numFmtId="0" fontId="1" fillId="0" borderId="6" xfId="0" applyFont="1" applyBorder="1" applyAlignment="1" applyProtection="1">
      <alignment vertical="center"/>
    </xf>
    <xf numFmtId="0" fontId="0" fillId="4" borderId="0" xfId="0" applyFont="1" applyFill="1" applyBorder="1" applyAlignment="1" applyProtection="1">
      <alignment vertical="center"/>
    </xf>
    <xf numFmtId="0" fontId="3" fillId="4" borderId="9" xfId="0" applyFont="1" applyFill="1" applyBorder="1" applyAlignment="1" applyProtection="1">
      <alignment horizontal="left" vertical="center"/>
    </xf>
    <xf numFmtId="0" fontId="0" fillId="4" borderId="10" xfId="0" applyFont="1" applyFill="1" applyBorder="1" applyAlignment="1" applyProtection="1">
      <alignment vertical="center"/>
    </xf>
    <xf numFmtId="0" fontId="3" fillId="4" borderId="10" xfId="0" applyFont="1" applyFill="1" applyBorder="1" applyAlignment="1" applyProtection="1">
      <alignment horizontal="center" vertical="center"/>
    </xf>
    <xf numFmtId="0" fontId="0" fillId="4" borderId="6" xfId="0" applyFont="1" applyFill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5" xfId="0" applyFont="1" applyBorder="1" applyAlignment="1">
      <alignment vertical="center"/>
    </xf>
    <xf numFmtId="0" fontId="14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17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" fillId="0" borderId="5" xfId="0" applyFont="1" applyBorder="1" applyAlignment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5" xfId="0" applyFont="1" applyBorder="1" applyAlignment="1">
      <alignment vertical="center"/>
    </xf>
    <xf numFmtId="0" fontId="20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9" xfId="0" applyFont="1" applyBorder="1" applyAlignment="1" applyProtection="1">
      <alignment vertical="center"/>
    </xf>
    <xf numFmtId="0" fontId="0" fillId="5" borderId="10" xfId="0" applyFont="1" applyFill="1" applyBorder="1" applyAlignment="1" applyProtection="1">
      <alignment vertical="center"/>
    </xf>
    <xf numFmtId="0" fontId="2" fillId="5" borderId="11" xfId="0" applyFont="1" applyFill="1" applyBorder="1" applyAlignment="1" applyProtection="1">
      <alignment horizontal="center" vertical="center"/>
    </xf>
    <xf numFmtId="0" fontId="17" fillId="0" borderId="20" xfId="0" applyFont="1" applyBorder="1" applyAlignment="1" applyProtection="1">
      <alignment horizontal="center" vertical="center" wrapText="1"/>
    </xf>
    <xf numFmtId="0" fontId="17" fillId="0" borderId="21" xfId="0" applyFont="1" applyBorder="1" applyAlignment="1" applyProtection="1">
      <alignment horizontal="center" vertical="center" wrapText="1"/>
    </xf>
    <xf numFmtId="0" fontId="17" fillId="0" borderId="22" xfId="0" applyFont="1" applyBorder="1" applyAlignment="1" applyProtection="1">
      <alignment horizontal="center" vertical="center" wrapText="1"/>
    </xf>
    <xf numFmtId="0" fontId="0" fillId="0" borderId="15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0" fillId="0" borderId="17" xfId="0" applyFont="1" applyBorder="1" applyAlignment="1" applyProtection="1">
      <alignment vertical="center"/>
    </xf>
    <xf numFmtId="0" fontId="22" fillId="0" borderId="0" xfId="0" applyFont="1" applyAlignment="1" applyProtection="1">
      <alignment horizontal="left" vertical="center"/>
    </xf>
    <xf numFmtId="0" fontId="22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4" fontId="21" fillId="0" borderId="18" xfId="0" applyNumberFormat="1" applyFont="1" applyBorder="1" applyAlignment="1" applyProtection="1">
      <alignment vertical="center"/>
    </xf>
    <xf numFmtId="4" fontId="21" fillId="0" borderId="0" xfId="0" applyNumberFormat="1" applyFont="1" applyBorder="1" applyAlignment="1" applyProtection="1">
      <alignment vertical="center"/>
    </xf>
    <xf numFmtId="166" fontId="21" fillId="0" borderId="0" xfId="0" applyNumberFormat="1" applyFont="1" applyBorder="1" applyAlignment="1" applyProtection="1">
      <alignment vertical="center"/>
    </xf>
    <xf numFmtId="4" fontId="21" fillId="0" borderId="19" xfId="0" applyNumberFormat="1" applyFont="1" applyBorder="1" applyAlignment="1" applyProtection="1">
      <alignment vertical="center"/>
    </xf>
    <xf numFmtId="0" fontId="3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1" applyFont="1" applyAlignment="1">
      <alignment horizontal="center" vertical="center"/>
    </xf>
    <xf numFmtId="0" fontId="4" fillId="0" borderId="5" xfId="0" applyFont="1" applyBorder="1" applyAlignment="1" applyProtection="1">
      <alignment vertical="center"/>
    </xf>
    <xf numFmtId="0" fontId="25" fillId="0" borderId="0" xfId="0" applyFont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27" fillId="0" borderId="0" xfId="0" applyFont="1" applyAlignment="1" applyProtection="1">
      <alignment horizontal="center" vertical="center"/>
    </xf>
    <xf numFmtId="0" fontId="4" fillId="0" borderId="5" xfId="0" applyFont="1" applyBorder="1" applyAlignment="1">
      <alignment vertical="center"/>
    </xf>
    <xf numFmtId="4" fontId="28" fillId="0" borderId="18" xfId="0" applyNumberFormat="1" applyFont="1" applyBorder="1" applyAlignment="1" applyProtection="1">
      <alignment vertical="center"/>
    </xf>
    <xf numFmtId="4" fontId="28" fillId="0" borderId="0" xfId="0" applyNumberFormat="1" applyFont="1" applyBorder="1" applyAlignment="1" applyProtection="1">
      <alignment vertical="center"/>
    </xf>
    <xf numFmtId="166" fontId="28" fillId="0" borderId="0" xfId="0" applyNumberFormat="1" applyFont="1" applyBorder="1" applyAlignment="1" applyProtection="1">
      <alignment vertical="center"/>
    </xf>
    <xf numFmtId="4" fontId="28" fillId="0" borderId="19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4" fontId="28" fillId="0" borderId="23" xfId="0" applyNumberFormat="1" applyFont="1" applyBorder="1" applyAlignment="1" applyProtection="1">
      <alignment vertical="center"/>
    </xf>
    <xf numFmtId="4" fontId="28" fillId="0" borderId="24" xfId="0" applyNumberFormat="1" applyFont="1" applyBorder="1" applyAlignment="1" applyProtection="1">
      <alignment vertical="center"/>
    </xf>
    <xf numFmtId="166" fontId="28" fillId="0" borderId="24" xfId="0" applyNumberFormat="1" applyFont="1" applyBorder="1" applyAlignment="1" applyProtection="1">
      <alignment vertical="center"/>
    </xf>
    <xf numFmtId="4" fontId="28" fillId="0" borderId="25" xfId="0" applyNumberFormat="1" applyFont="1" applyBorder="1" applyAlignment="1" applyProtection="1">
      <alignment vertical="center"/>
    </xf>
    <xf numFmtId="0" fontId="0" fillId="0" borderId="0" xfId="0" applyProtection="1">
      <protection locked="0"/>
    </xf>
    <xf numFmtId="0" fontId="11" fillId="2" borderId="0" xfId="0" applyFont="1" applyFill="1" applyAlignment="1">
      <alignment vertical="center"/>
    </xf>
    <xf numFmtId="0" fontId="12" fillId="2" borderId="0" xfId="0" applyFont="1" applyFill="1" applyAlignment="1">
      <alignment horizontal="left" vertical="center"/>
    </xf>
    <xf numFmtId="0" fontId="29" fillId="2" borderId="0" xfId="1" applyFont="1" applyFill="1" applyAlignment="1">
      <alignment vertical="center"/>
    </xf>
    <xf numFmtId="0" fontId="11" fillId="2" borderId="0" xfId="0" applyFont="1" applyFill="1" applyAlignment="1" applyProtection="1">
      <alignment vertical="center"/>
      <protection locked="0"/>
    </xf>
    <xf numFmtId="0" fontId="0" fillId="0" borderId="3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7" fillId="0" borderId="0" xfId="0" applyFont="1" applyBorder="1" applyAlignment="1" applyProtection="1">
      <alignment horizontal="left" vertical="center"/>
      <protection locked="0"/>
    </xf>
    <xf numFmtId="165" fontId="2" fillId="0" borderId="0" xfId="0" applyNumberFormat="1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6" xfId="0" applyFont="1" applyBorder="1" applyAlignment="1" applyProtection="1">
      <alignment vertical="center" wrapText="1"/>
    </xf>
    <xf numFmtId="0" fontId="0" fillId="0" borderId="16" xfId="0" applyFont="1" applyBorder="1" applyAlignment="1" applyProtection="1">
      <alignment vertical="center"/>
      <protection locked="0"/>
    </xf>
    <xf numFmtId="0" fontId="0" fillId="0" borderId="26" xfId="0" applyFont="1" applyBorder="1" applyAlignment="1" applyProtection="1">
      <alignment vertical="center"/>
    </xf>
    <xf numFmtId="0" fontId="19" fillId="0" borderId="0" xfId="0" applyFont="1" applyBorder="1" applyAlignment="1" applyProtection="1">
      <alignment horizontal="left" vertical="center"/>
    </xf>
    <xf numFmtId="4" fontId="22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164" fontId="1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</xf>
    <xf numFmtId="0" fontId="3" fillId="5" borderId="9" xfId="0" applyFont="1" applyFill="1" applyBorder="1" applyAlignment="1" applyProtection="1">
      <alignment horizontal="left" vertical="center"/>
    </xf>
    <xf numFmtId="0" fontId="3" fillId="5" borderId="10" xfId="0" applyFont="1" applyFill="1" applyBorder="1" applyAlignment="1" applyProtection="1">
      <alignment horizontal="right" vertical="center"/>
    </xf>
    <xf numFmtId="0" fontId="3" fillId="5" borderId="10" xfId="0" applyFont="1" applyFill="1" applyBorder="1" applyAlignment="1" applyProtection="1">
      <alignment horizontal="center" vertical="center"/>
    </xf>
    <xf numFmtId="0" fontId="0" fillId="5" borderId="10" xfId="0" applyFont="1" applyFill="1" applyBorder="1" applyAlignment="1" applyProtection="1">
      <alignment vertical="center"/>
      <protection locked="0"/>
    </xf>
    <xf numFmtId="4" fontId="3" fillId="5" borderId="10" xfId="0" applyNumberFormat="1" applyFont="1" applyFill="1" applyBorder="1" applyAlignment="1" applyProtection="1">
      <alignment vertical="center"/>
    </xf>
    <xf numFmtId="0" fontId="0" fillId="5" borderId="27" xfId="0" applyFont="1" applyFill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4" xfId="0" applyFont="1" applyBorder="1" applyAlignment="1">
      <alignment vertical="center"/>
    </xf>
    <xf numFmtId="0" fontId="2" fillId="5" borderId="0" xfId="0" applyFont="1" applyFill="1" applyBorder="1" applyAlignment="1" applyProtection="1">
      <alignment horizontal="left" vertical="center"/>
    </xf>
    <xf numFmtId="0" fontId="0" fillId="5" borderId="0" xfId="0" applyFont="1" applyFill="1" applyBorder="1" applyAlignment="1" applyProtection="1">
      <alignment vertical="center"/>
      <protection locked="0"/>
    </xf>
    <xf numFmtId="0" fontId="2" fillId="5" borderId="0" xfId="0" applyFont="1" applyFill="1" applyBorder="1" applyAlignment="1" applyProtection="1">
      <alignment horizontal="right" vertical="center"/>
    </xf>
    <xf numFmtId="0" fontId="0" fillId="5" borderId="6" xfId="0" applyFont="1" applyFill="1" applyBorder="1" applyAlignment="1" applyProtection="1">
      <alignment vertical="center"/>
    </xf>
    <xf numFmtId="0" fontId="30" fillId="0" borderId="0" xfId="0" applyFont="1" applyBorder="1" applyAlignment="1" applyProtection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</xf>
    <xf numFmtId="0" fontId="17" fillId="0" borderId="0" xfId="0" applyFont="1" applyAlignment="1" applyProtection="1">
      <alignment horizontal="left" vertical="center"/>
      <protection locked="0"/>
    </xf>
    <xf numFmtId="0" fontId="0" fillId="0" borderId="5" xfId="0" applyFont="1" applyBorder="1" applyAlignment="1" applyProtection="1">
      <alignment horizontal="center" vertical="center" wrapText="1"/>
    </xf>
    <xf numFmtId="0" fontId="2" fillId="5" borderId="20" xfId="0" applyFont="1" applyFill="1" applyBorder="1" applyAlignment="1" applyProtection="1">
      <alignment horizontal="center" vertical="center" wrapText="1"/>
    </xf>
    <xf numFmtId="0" fontId="2" fillId="5" borderId="21" xfId="0" applyFont="1" applyFill="1" applyBorder="1" applyAlignment="1" applyProtection="1">
      <alignment horizontal="center" vertical="center" wrapText="1"/>
    </xf>
    <xf numFmtId="0" fontId="2" fillId="5" borderId="21" xfId="0" applyFont="1" applyFill="1" applyBorder="1" applyAlignment="1" applyProtection="1">
      <alignment horizontal="center" vertical="center" wrapText="1"/>
      <protection locked="0"/>
    </xf>
    <xf numFmtId="0" fontId="2" fillId="5" borderId="22" xfId="0" applyFont="1" applyFill="1" applyBorder="1" applyAlignment="1" applyProtection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4" fontId="22" fillId="0" borderId="0" xfId="0" applyNumberFormat="1" applyFont="1" applyAlignment="1" applyProtection="1"/>
    <xf numFmtId="166" fontId="31" fillId="0" borderId="16" xfId="0" applyNumberFormat="1" applyFont="1" applyBorder="1" applyAlignment="1" applyProtection="1"/>
    <xf numFmtId="166" fontId="31" fillId="0" borderId="17" xfId="0" applyNumberFormat="1" applyFont="1" applyBorder="1" applyAlignment="1" applyProtection="1"/>
    <xf numFmtId="4" fontId="32" fillId="0" borderId="0" xfId="0" applyNumberFormat="1" applyFont="1" applyAlignment="1">
      <alignment vertical="center"/>
    </xf>
    <xf numFmtId="0" fontId="0" fillId="0" borderId="28" xfId="0" applyFont="1" applyBorder="1" applyAlignment="1" applyProtection="1">
      <alignment horizontal="center" vertical="center"/>
    </xf>
    <xf numFmtId="49" fontId="0" fillId="0" borderId="28" xfId="0" applyNumberFormat="1" applyFont="1" applyBorder="1" applyAlignment="1" applyProtection="1">
      <alignment horizontal="left" vertical="center" wrapText="1"/>
    </xf>
    <xf numFmtId="0" fontId="0" fillId="0" borderId="28" xfId="0" applyFont="1" applyBorder="1" applyAlignment="1" applyProtection="1">
      <alignment horizontal="left" vertical="center" wrapText="1"/>
    </xf>
    <xf numFmtId="0" fontId="0" fillId="0" borderId="28" xfId="0" applyFont="1" applyBorder="1" applyAlignment="1" applyProtection="1">
      <alignment horizontal="center" vertical="center" wrapText="1"/>
    </xf>
    <xf numFmtId="167" fontId="0" fillId="0" borderId="28" xfId="0" applyNumberFormat="1" applyFont="1" applyBorder="1" applyAlignment="1" applyProtection="1">
      <alignment vertical="center"/>
    </xf>
    <xf numFmtId="4" fontId="0" fillId="3" borderId="28" xfId="0" applyNumberFormat="1" applyFont="1" applyFill="1" applyBorder="1" applyAlignment="1" applyProtection="1">
      <alignment vertical="center"/>
      <protection locked="0"/>
    </xf>
    <xf numFmtId="4" fontId="0" fillId="0" borderId="28" xfId="0" applyNumberFormat="1" applyFont="1" applyBorder="1" applyAlignment="1" applyProtection="1">
      <alignment vertical="center"/>
    </xf>
    <xf numFmtId="0" fontId="1" fillId="3" borderId="28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/>
    </xf>
    <xf numFmtId="166" fontId="1" fillId="0" borderId="0" xfId="0" applyNumberFormat="1" applyFont="1" applyBorder="1" applyAlignment="1" applyProtection="1">
      <alignment vertical="center"/>
    </xf>
    <xf numFmtId="166" fontId="1" fillId="0" borderId="19" xfId="0" applyNumberFormat="1" applyFont="1" applyBorder="1" applyAlignment="1" applyProtection="1">
      <alignment vertical="center"/>
    </xf>
    <xf numFmtId="4" fontId="0" fillId="0" borderId="0" xfId="0" applyNumberFormat="1" applyFont="1" applyAlignment="1">
      <alignment vertical="center"/>
    </xf>
    <xf numFmtId="0" fontId="1" fillId="0" borderId="24" xfId="0" applyFont="1" applyBorder="1" applyAlignment="1" applyProtection="1">
      <alignment horizontal="center" vertical="center"/>
    </xf>
    <xf numFmtId="0" fontId="0" fillId="0" borderId="24" xfId="0" applyFont="1" applyBorder="1" applyAlignment="1" applyProtection="1">
      <alignment vertical="center"/>
    </xf>
    <xf numFmtId="166" fontId="1" fillId="0" borderId="24" xfId="0" applyNumberFormat="1" applyFont="1" applyBorder="1" applyAlignment="1" applyProtection="1">
      <alignment vertical="center"/>
    </xf>
    <xf numFmtId="166" fontId="1" fillId="0" borderId="25" xfId="0" applyNumberFormat="1" applyFont="1" applyBorder="1" applyAlignment="1" applyProtection="1">
      <alignment vertical="center"/>
    </xf>
    <xf numFmtId="0" fontId="5" fillId="0" borderId="5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24" xfId="0" applyFont="1" applyBorder="1" applyAlignment="1" applyProtection="1">
      <alignment horizontal="left" vertical="center"/>
    </xf>
    <xf numFmtId="0" fontId="5" fillId="0" borderId="24" xfId="0" applyFont="1" applyBorder="1" applyAlignment="1" applyProtection="1">
      <alignment vertical="center"/>
    </xf>
    <xf numFmtId="0" fontId="5" fillId="0" borderId="24" xfId="0" applyFont="1" applyBorder="1" applyAlignment="1" applyProtection="1">
      <alignment vertical="center"/>
      <protection locked="0"/>
    </xf>
    <xf numFmtId="4" fontId="5" fillId="0" borderId="24" xfId="0" applyNumberFormat="1" applyFont="1" applyBorder="1" applyAlignment="1" applyProtection="1">
      <alignment vertical="center"/>
    </xf>
    <xf numFmtId="0" fontId="5" fillId="0" borderId="6" xfId="0" applyFont="1" applyBorder="1" applyAlignment="1" applyProtection="1">
      <alignment vertical="center"/>
    </xf>
    <xf numFmtId="0" fontId="6" fillId="0" borderId="5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24" xfId="0" applyFont="1" applyBorder="1" applyAlignment="1" applyProtection="1">
      <alignment horizontal="left" vertical="center"/>
    </xf>
    <xf numFmtId="0" fontId="6" fillId="0" borderId="24" xfId="0" applyFont="1" applyBorder="1" applyAlignment="1" applyProtection="1">
      <alignment vertical="center"/>
    </xf>
    <xf numFmtId="0" fontId="6" fillId="0" borderId="24" xfId="0" applyFont="1" applyBorder="1" applyAlignment="1" applyProtection="1">
      <alignment vertical="center"/>
      <protection locked="0"/>
    </xf>
    <xf numFmtId="4" fontId="6" fillId="0" borderId="24" xfId="0" applyNumberFormat="1" applyFont="1" applyBorder="1" applyAlignment="1" applyProtection="1">
      <alignment vertical="center"/>
    </xf>
    <xf numFmtId="0" fontId="6" fillId="0" borderId="6" xfId="0" applyFont="1" applyBorder="1" applyAlignment="1" applyProtection="1">
      <alignment vertical="center"/>
    </xf>
    <xf numFmtId="0" fontId="7" fillId="0" borderId="5" xfId="0" applyFont="1" applyBorder="1" applyAlignment="1" applyProtection="1"/>
    <xf numFmtId="0" fontId="7" fillId="0" borderId="0" xfId="0" applyFont="1" applyAlignment="1" applyProtection="1"/>
    <xf numFmtId="0" fontId="7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7" fillId="0" borderId="0" xfId="0" applyFont="1" applyAlignment="1" applyProtection="1">
      <protection locked="0"/>
    </xf>
    <xf numFmtId="4" fontId="5" fillId="0" borderId="0" xfId="0" applyNumberFormat="1" applyFont="1" applyAlignment="1" applyProtection="1"/>
    <xf numFmtId="0" fontId="7" fillId="0" borderId="5" xfId="0" applyFont="1" applyBorder="1" applyAlignment="1"/>
    <xf numFmtId="0" fontId="7" fillId="0" borderId="18" xfId="0" applyFont="1" applyBorder="1" applyAlignment="1" applyProtection="1"/>
    <xf numFmtId="0" fontId="7" fillId="0" borderId="0" xfId="0" applyFont="1" applyBorder="1" applyAlignment="1" applyProtection="1"/>
    <xf numFmtId="166" fontId="7" fillId="0" borderId="0" xfId="0" applyNumberFormat="1" applyFont="1" applyBorder="1" applyAlignment="1" applyProtection="1"/>
    <xf numFmtId="166" fontId="7" fillId="0" borderId="19" xfId="0" applyNumberFormat="1" applyFont="1" applyBorder="1" applyAlignment="1" applyProtection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6" fillId="0" borderId="0" xfId="0" applyFont="1" applyAlignment="1" applyProtection="1">
      <alignment horizontal="left"/>
    </xf>
    <xf numFmtId="4" fontId="6" fillId="0" borderId="0" xfId="0" applyNumberFormat="1" applyFont="1" applyAlignment="1" applyProtection="1"/>
    <xf numFmtId="0" fontId="8" fillId="0" borderId="5" xfId="0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33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 wrapText="1"/>
    </xf>
    <xf numFmtId="167" fontId="8" fillId="0" borderId="0" xfId="0" applyNumberFormat="1" applyFont="1" applyAlignment="1" applyProtection="1">
      <alignment vertical="center"/>
    </xf>
    <xf numFmtId="0" fontId="8" fillId="0" borderId="0" xfId="0" applyFont="1" applyAlignment="1" applyProtection="1">
      <alignment vertical="center"/>
      <protection locked="0"/>
    </xf>
    <xf numFmtId="0" fontId="8" fillId="0" borderId="5" xfId="0" applyFont="1" applyBorder="1" applyAlignment="1">
      <alignment vertical="center"/>
    </xf>
    <xf numFmtId="0" fontId="8" fillId="0" borderId="18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8" fillId="0" borderId="19" xfId="0" applyFont="1" applyBorder="1" applyAlignment="1" applyProtection="1">
      <alignment vertical="center"/>
    </xf>
    <xf numFmtId="0" fontId="8" fillId="0" borderId="0" xfId="0" applyFont="1" applyAlignment="1">
      <alignment horizontal="left" vertical="center"/>
    </xf>
    <xf numFmtId="0" fontId="9" fillId="0" borderId="5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5" xfId="0" applyFont="1" applyBorder="1" applyAlignment="1">
      <alignment vertical="center"/>
    </xf>
    <xf numFmtId="0" fontId="9" fillId="0" borderId="18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9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34" fillId="0" borderId="28" xfId="0" applyFont="1" applyBorder="1" applyAlignment="1" applyProtection="1">
      <alignment horizontal="center" vertical="center"/>
    </xf>
    <xf numFmtId="49" fontId="34" fillId="0" borderId="28" xfId="0" applyNumberFormat="1" applyFont="1" applyBorder="1" applyAlignment="1" applyProtection="1">
      <alignment horizontal="left" vertical="center" wrapText="1"/>
    </xf>
    <xf numFmtId="0" fontId="34" fillId="0" borderId="28" xfId="0" applyFont="1" applyBorder="1" applyAlignment="1" applyProtection="1">
      <alignment horizontal="left" vertical="center" wrapText="1"/>
    </xf>
    <xf numFmtId="0" fontId="34" fillId="0" borderId="28" xfId="0" applyFont="1" applyBorder="1" applyAlignment="1" applyProtection="1">
      <alignment horizontal="center" vertical="center" wrapText="1"/>
    </xf>
    <xf numFmtId="167" fontId="34" fillId="0" borderId="28" xfId="0" applyNumberFormat="1" applyFont="1" applyBorder="1" applyAlignment="1" applyProtection="1">
      <alignment vertical="center"/>
    </xf>
    <xf numFmtId="4" fontId="34" fillId="3" borderId="28" xfId="0" applyNumberFormat="1" applyFont="1" applyFill="1" applyBorder="1" applyAlignment="1" applyProtection="1">
      <alignment vertical="center"/>
      <protection locked="0"/>
    </xf>
    <xf numFmtId="4" fontId="34" fillId="0" borderId="28" xfId="0" applyNumberFormat="1" applyFont="1" applyBorder="1" applyAlignment="1" applyProtection="1">
      <alignment vertical="center"/>
    </xf>
    <xf numFmtId="0" fontId="34" fillId="0" borderId="5" xfId="0" applyFont="1" applyBorder="1" applyAlignment="1">
      <alignment vertical="center"/>
    </xf>
    <xf numFmtId="0" fontId="34" fillId="3" borderId="28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 applyProtection="1">
      <alignment horizontal="center" vertical="center"/>
    </xf>
    <xf numFmtId="0" fontId="35" fillId="0" borderId="0" xfId="0" applyFont="1" applyAlignment="1" applyProtection="1">
      <alignment vertical="center" wrapText="1"/>
    </xf>
    <xf numFmtId="0" fontId="0" fillId="0" borderId="18" xfId="0" applyFont="1" applyBorder="1" applyAlignment="1" applyProtection="1">
      <alignment vertical="center"/>
    </xf>
    <xf numFmtId="0" fontId="0" fillId="0" borderId="0" xfId="0" applyAlignment="1" applyProtection="1">
      <alignment vertical="top"/>
      <protection locked="0"/>
    </xf>
    <xf numFmtId="0" fontId="36" fillId="0" borderId="29" xfId="0" applyFont="1" applyBorder="1" applyAlignment="1" applyProtection="1">
      <alignment vertical="center" wrapText="1"/>
      <protection locked="0"/>
    </xf>
    <xf numFmtId="0" fontId="36" fillId="0" borderId="30" xfId="0" applyFont="1" applyBorder="1" applyAlignment="1" applyProtection="1">
      <alignment vertical="center" wrapText="1"/>
      <protection locked="0"/>
    </xf>
    <xf numFmtId="0" fontId="36" fillId="0" borderId="31" xfId="0" applyFont="1" applyBorder="1" applyAlignment="1" applyProtection="1">
      <alignment vertical="center" wrapText="1"/>
      <protection locked="0"/>
    </xf>
    <xf numFmtId="0" fontId="36" fillId="0" borderId="32" xfId="0" applyFont="1" applyBorder="1" applyAlignment="1" applyProtection="1">
      <alignment horizontal="center" vertical="center" wrapText="1"/>
      <protection locked="0"/>
    </xf>
    <xf numFmtId="0" fontId="36" fillId="0" borderId="33" xfId="0" applyFont="1" applyBorder="1" applyAlignment="1" applyProtection="1">
      <alignment horizontal="center" vertical="center" wrapText="1"/>
      <protection locked="0"/>
    </xf>
    <xf numFmtId="0" fontId="36" fillId="0" borderId="32" xfId="0" applyFont="1" applyBorder="1" applyAlignment="1" applyProtection="1">
      <alignment vertical="center" wrapText="1"/>
      <protection locked="0"/>
    </xf>
    <xf numFmtId="0" fontId="36" fillId="0" borderId="33" xfId="0" applyFont="1" applyBorder="1" applyAlignment="1" applyProtection="1">
      <alignment vertical="center" wrapText="1"/>
      <protection locked="0"/>
    </xf>
    <xf numFmtId="0" fontId="38" fillId="0" borderId="1" xfId="0" applyFont="1" applyBorder="1" applyAlignment="1" applyProtection="1">
      <alignment horizontal="left" vertical="center" wrapText="1"/>
      <protection locked="0"/>
    </xf>
    <xf numFmtId="0" fontId="39" fillId="0" borderId="1" xfId="0" applyFont="1" applyBorder="1" applyAlignment="1" applyProtection="1">
      <alignment horizontal="left" vertical="center" wrapText="1"/>
      <protection locked="0"/>
    </xf>
    <xf numFmtId="0" fontId="39" fillId="0" borderId="32" xfId="0" applyFont="1" applyBorder="1" applyAlignment="1" applyProtection="1">
      <alignment vertical="center" wrapText="1"/>
      <protection locked="0"/>
    </xf>
    <xf numFmtId="0" fontId="39" fillId="0" borderId="1" xfId="0" applyFont="1" applyBorder="1" applyAlignment="1" applyProtection="1">
      <alignment vertical="center" wrapText="1"/>
      <protection locked="0"/>
    </xf>
    <xf numFmtId="0" fontId="39" fillId="0" borderId="1" xfId="0" applyFont="1" applyBorder="1" applyAlignment="1" applyProtection="1">
      <alignment vertical="center"/>
      <protection locked="0"/>
    </xf>
    <xf numFmtId="0" fontId="39" fillId="0" borderId="1" xfId="0" applyFont="1" applyBorder="1" applyAlignment="1" applyProtection="1">
      <alignment horizontal="left" vertical="center"/>
      <protection locked="0"/>
    </xf>
    <xf numFmtId="49" fontId="39" fillId="0" borderId="1" xfId="0" applyNumberFormat="1" applyFont="1" applyBorder="1" applyAlignment="1" applyProtection="1">
      <alignment vertical="center" wrapText="1"/>
      <protection locked="0"/>
    </xf>
    <xf numFmtId="0" fontId="36" fillId="0" borderId="35" xfId="0" applyFont="1" applyBorder="1" applyAlignment="1" applyProtection="1">
      <alignment vertical="center" wrapText="1"/>
      <protection locked="0"/>
    </xf>
    <xf numFmtId="0" fontId="40" fillId="0" borderId="34" xfId="0" applyFont="1" applyBorder="1" applyAlignment="1" applyProtection="1">
      <alignment vertical="center" wrapText="1"/>
      <protection locked="0"/>
    </xf>
    <xf numFmtId="0" fontId="36" fillId="0" borderId="36" xfId="0" applyFont="1" applyBorder="1" applyAlignment="1" applyProtection="1">
      <alignment vertical="center" wrapText="1"/>
      <protection locked="0"/>
    </xf>
    <xf numFmtId="0" fontId="36" fillId="0" borderId="1" xfId="0" applyFont="1" applyBorder="1" applyAlignment="1" applyProtection="1">
      <alignment vertical="top"/>
      <protection locked="0"/>
    </xf>
    <xf numFmtId="0" fontId="36" fillId="0" borderId="0" xfId="0" applyFont="1" applyAlignment="1" applyProtection="1">
      <alignment vertical="top"/>
      <protection locked="0"/>
    </xf>
    <xf numFmtId="0" fontId="36" fillId="0" borderId="29" xfId="0" applyFont="1" applyBorder="1" applyAlignment="1" applyProtection="1">
      <alignment horizontal="left" vertical="center"/>
      <protection locked="0"/>
    </xf>
    <xf numFmtId="0" fontId="36" fillId="0" borderId="30" xfId="0" applyFont="1" applyBorder="1" applyAlignment="1" applyProtection="1">
      <alignment horizontal="left" vertical="center"/>
      <protection locked="0"/>
    </xf>
    <xf numFmtId="0" fontId="36" fillId="0" borderId="31" xfId="0" applyFont="1" applyBorder="1" applyAlignment="1" applyProtection="1">
      <alignment horizontal="left" vertical="center"/>
      <protection locked="0"/>
    </xf>
    <xf numFmtId="0" fontId="36" fillId="0" borderId="32" xfId="0" applyFont="1" applyBorder="1" applyAlignment="1" applyProtection="1">
      <alignment horizontal="left" vertical="center"/>
      <protection locked="0"/>
    </xf>
    <xf numFmtId="0" fontId="36" fillId="0" borderId="33" xfId="0" applyFont="1" applyBorder="1" applyAlignment="1" applyProtection="1">
      <alignment horizontal="left" vertical="center"/>
      <protection locked="0"/>
    </xf>
    <xf numFmtId="0" fontId="38" fillId="0" borderId="1" xfId="0" applyFont="1" applyBorder="1" applyAlignment="1" applyProtection="1">
      <alignment horizontal="left" vertical="center"/>
      <protection locked="0"/>
    </xf>
    <xf numFmtId="0" fontId="41" fillId="0" borderId="0" xfId="0" applyFont="1" applyAlignment="1" applyProtection="1">
      <alignment horizontal="left" vertical="center"/>
      <protection locked="0"/>
    </xf>
    <xf numFmtId="0" fontId="38" fillId="0" borderId="34" xfId="0" applyFont="1" applyBorder="1" applyAlignment="1" applyProtection="1">
      <alignment horizontal="left" vertical="center"/>
      <protection locked="0"/>
    </xf>
    <xf numFmtId="0" fontId="38" fillId="0" borderId="34" xfId="0" applyFont="1" applyBorder="1" applyAlignment="1" applyProtection="1">
      <alignment horizontal="center" vertical="center"/>
      <protection locked="0"/>
    </xf>
    <xf numFmtId="0" fontId="41" fillId="0" borderId="34" xfId="0" applyFont="1" applyBorder="1" applyAlignment="1" applyProtection="1">
      <alignment horizontal="left" vertical="center"/>
      <protection locked="0"/>
    </xf>
    <xf numFmtId="0" fontId="42" fillId="0" borderId="1" xfId="0" applyFont="1" applyBorder="1" applyAlignment="1" applyProtection="1">
      <alignment horizontal="left" vertical="center"/>
      <protection locked="0"/>
    </xf>
    <xf numFmtId="0" fontId="39" fillId="0" borderId="0" xfId="0" applyFont="1" applyAlignment="1" applyProtection="1">
      <alignment horizontal="left" vertical="center"/>
      <protection locked="0"/>
    </xf>
    <xf numFmtId="0" fontId="39" fillId="0" borderId="1" xfId="0" applyFont="1" applyBorder="1" applyAlignment="1" applyProtection="1">
      <alignment horizontal="center" vertical="center"/>
      <protection locked="0"/>
    </xf>
    <xf numFmtId="0" fontId="39" fillId="0" borderId="32" xfId="0" applyFont="1" applyBorder="1" applyAlignment="1" applyProtection="1">
      <alignment horizontal="left" vertical="center"/>
      <protection locked="0"/>
    </xf>
    <xf numFmtId="0" fontId="39" fillId="0" borderId="1" xfId="0" applyFont="1" applyFill="1" applyBorder="1" applyAlignment="1" applyProtection="1">
      <alignment horizontal="left" vertical="center"/>
      <protection locked="0"/>
    </xf>
    <xf numFmtId="0" fontId="39" fillId="0" borderId="1" xfId="0" applyFont="1" applyFill="1" applyBorder="1" applyAlignment="1" applyProtection="1">
      <alignment horizontal="center" vertical="center"/>
      <protection locked="0"/>
    </xf>
    <xf numFmtId="0" fontId="36" fillId="0" borderId="35" xfId="0" applyFont="1" applyBorder="1" applyAlignment="1" applyProtection="1">
      <alignment horizontal="left" vertical="center"/>
      <protection locked="0"/>
    </xf>
    <xf numFmtId="0" fontId="40" fillId="0" borderId="34" xfId="0" applyFont="1" applyBorder="1" applyAlignment="1" applyProtection="1">
      <alignment horizontal="left" vertical="center"/>
      <protection locked="0"/>
    </xf>
    <xf numFmtId="0" fontId="36" fillId="0" borderId="36" xfId="0" applyFont="1" applyBorder="1" applyAlignment="1" applyProtection="1">
      <alignment horizontal="left" vertical="center"/>
      <protection locked="0"/>
    </xf>
    <xf numFmtId="0" fontId="36" fillId="0" borderId="1" xfId="0" applyFont="1" applyBorder="1" applyAlignment="1" applyProtection="1">
      <alignment horizontal="left" vertical="center"/>
      <protection locked="0"/>
    </xf>
    <xf numFmtId="0" fontId="40" fillId="0" borderId="1" xfId="0" applyFont="1" applyBorder="1" applyAlignment="1" applyProtection="1">
      <alignment horizontal="left" vertical="center"/>
      <protection locked="0"/>
    </xf>
    <xf numFmtId="0" fontId="41" fillId="0" borderId="1" xfId="0" applyFont="1" applyBorder="1" applyAlignment="1" applyProtection="1">
      <alignment horizontal="left" vertical="center"/>
      <protection locked="0"/>
    </xf>
    <xf numFmtId="0" fontId="39" fillId="0" borderId="34" xfId="0" applyFont="1" applyBorder="1" applyAlignment="1" applyProtection="1">
      <alignment horizontal="left" vertical="center"/>
      <protection locked="0"/>
    </xf>
    <xf numFmtId="0" fontId="36" fillId="0" borderId="1" xfId="0" applyFont="1" applyBorder="1" applyAlignment="1" applyProtection="1">
      <alignment horizontal="left" vertical="center" wrapText="1"/>
      <protection locked="0"/>
    </xf>
    <xf numFmtId="0" fontId="39" fillId="0" borderId="1" xfId="0" applyFont="1" applyBorder="1" applyAlignment="1" applyProtection="1">
      <alignment horizontal="center" vertical="center" wrapText="1"/>
      <protection locked="0"/>
    </xf>
    <xf numFmtId="0" fontId="36" fillId="0" borderId="29" xfId="0" applyFont="1" applyBorder="1" applyAlignment="1" applyProtection="1">
      <alignment horizontal="left" vertical="center" wrapText="1"/>
      <protection locked="0"/>
    </xf>
    <xf numFmtId="0" fontId="36" fillId="0" borderId="30" xfId="0" applyFont="1" applyBorder="1" applyAlignment="1" applyProtection="1">
      <alignment horizontal="left" vertical="center" wrapText="1"/>
      <protection locked="0"/>
    </xf>
    <xf numFmtId="0" fontId="36" fillId="0" borderId="31" xfId="0" applyFont="1" applyBorder="1" applyAlignment="1" applyProtection="1">
      <alignment horizontal="left" vertical="center" wrapText="1"/>
      <protection locked="0"/>
    </xf>
    <xf numFmtId="0" fontId="36" fillId="0" borderId="32" xfId="0" applyFont="1" applyBorder="1" applyAlignment="1" applyProtection="1">
      <alignment horizontal="left" vertical="center" wrapText="1"/>
      <protection locked="0"/>
    </xf>
    <xf numFmtId="0" fontId="36" fillId="0" borderId="33" xfId="0" applyFont="1" applyBorder="1" applyAlignment="1" applyProtection="1">
      <alignment horizontal="left" vertical="center" wrapText="1"/>
      <protection locked="0"/>
    </xf>
    <xf numFmtId="0" fontId="41" fillId="0" borderId="32" xfId="0" applyFont="1" applyBorder="1" applyAlignment="1" applyProtection="1">
      <alignment horizontal="left" vertical="center" wrapText="1"/>
      <protection locked="0"/>
    </xf>
    <xf numFmtId="0" fontId="41" fillId="0" borderId="33" xfId="0" applyFont="1" applyBorder="1" applyAlignment="1" applyProtection="1">
      <alignment horizontal="left" vertical="center" wrapText="1"/>
      <protection locked="0"/>
    </xf>
    <xf numFmtId="0" fontId="39" fillId="0" borderId="32" xfId="0" applyFont="1" applyBorder="1" applyAlignment="1" applyProtection="1">
      <alignment horizontal="left" vertical="center" wrapText="1"/>
      <protection locked="0"/>
    </xf>
    <xf numFmtId="0" fontId="39" fillId="0" borderId="33" xfId="0" applyFont="1" applyBorder="1" applyAlignment="1" applyProtection="1">
      <alignment horizontal="left" vertical="center" wrapText="1"/>
      <protection locked="0"/>
    </xf>
    <xf numFmtId="0" fontId="39" fillId="0" borderId="33" xfId="0" applyFont="1" applyBorder="1" applyAlignment="1" applyProtection="1">
      <alignment horizontal="left" vertical="center"/>
      <protection locked="0"/>
    </xf>
    <xf numFmtId="0" fontId="39" fillId="0" borderId="35" xfId="0" applyFont="1" applyBorder="1" applyAlignment="1" applyProtection="1">
      <alignment horizontal="left" vertical="center" wrapText="1"/>
      <protection locked="0"/>
    </xf>
    <xf numFmtId="0" fontId="39" fillId="0" borderId="34" xfId="0" applyFont="1" applyBorder="1" applyAlignment="1" applyProtection="1">
      <alignment horizontal="left" vertical="center" wrapText="1"/>
      <protection locked="0"/>
    </xf>
    <xf numFmtId="0" fontId="39" fillId="0" borderId="36" xfId="0" applyFont="1" applyBorder="1" applyAlignment="1" applyProtection="1">
      <alignment horizontal="left" vertical="center" wrapText="1"/>
      <protection locked="0"/>
    </xf>
    <xf numFmtId="0" fontId="39" fillId="0" borderId="1" xfId="0" applyFont="1" applyBorder="1" applyAlignment="1" applyProtection="1">
      <alignment horizontal="left" vertical="top"/>
      <protection locked="0"/>
    </xf>
    <xf numFmtId="0" fontId="39" fillId="0" borderId="1" xfId="0" applyFont="1" applyBorder="1" applyAlignment="1" applyProtection="1">
      <alignment horizontal="center" vertical="top"/>
      <protection locked="0"/>
    </xf>
    <xf numFmtId="0" fontId="39" fillId="0" borderId="35" xfId="0" applyFont="1" applyBorder="1" applyAlignment="1" applyProtection="1">
      <alignment horizontal="left" vertical="center"/>
      <protection locked="0"/>
    </xf>
    <xf numFmtId="0" fontId="39" fillId="0" borderId="36" xfId="0" applyFont="1" applyBorder="1" applyAlignment="1" applyProtection="1">
      <alignment horizontal="left" vertical="center"/>
      <protection locked="0"/>
    </xf>
    <xf numFmtId="0" fontId="41" fillId="0" borderId="0" xfId="0" applyFont="1" applyAlignment="1" applyProtection="1">
      <alignment vertical="center"/>
      <protection locked="0"/>
    </xf>
    <xf numFmtId="0" fontId="38" fillId="0" borderId="1" xfId="0" applyFont="1" applyBorder="1" applyAlignment="1" applyProtection="1">
      <alignment vertical="center"/>
      <protection locked="0"/>
    </xf>
    <xf numFmtId="0" fontId="41" fillId="0" borderId="34" xfId="0" applyFont="1" applyBorder="1" applyAlignment="1" applyProtection="1">
      <alignment vertical="center"/>
      <protection locked="0"/>
    </xf>
    <xf numFmtId="0" fontId="38" fillId="0" borderId="34" xfId="0" applyFont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top"/>
      <protection locked="0"/>
    </xf>
    <xf numFmtId="49" fontId="39" fillId="0" borderId="1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38" fillId="0" borderId="34" xfId="0" applyFont="1" applyBorder="1" applyAlignment="1" applyProtection="1">
      <alignment horizontal="left"/>
      <protection locked="0"/>
    </xf>
    <xf numFmtId="0" fontId="41" fillId="0" borderId="34" xfId="0" applyFont="1" applyBorder="1" applyAlignment="1" applyProtection="1">
      <protection locked="0"/>
    </xf>
    <xf numFmtId="0" fontId="36" fillId="0" borderId="32" xfId="0" applyFont="1" applyBorder="1" applyAlignment="1" applyProtection="1">
      <alignment vertical="top"/>
      <protection locked="0"/>
    </xf>
    <xf numFmtId="0" fontId="36" fillId="0" borderId="33" xfId="0" applyFont="1" applyBorder="1" applyAlignment="1" applyProtection="1">
      <alignment vertical="top"/>
      <protection locked="0"/>
    </xf>
    <xf numFmtId="0" fontId="36" fillId="0" borderId="1" xfId="0" applyFont="1" applyBorder="1" applyAlignment="1" applyProtection="1">
      <alignment horizontal="center" vertical="center"/>
      <protection locked="0"/>
    </xf>
    <xf numFmtId="0" fontId="36" fillId="0" borderId="1" xfId="0" applyFont="1" applyBorder="1" applyAlignment="1" applyProtection="1">
      <alignment horizontal="left" vertical="top"/>
      <protection locked="0"/>
    </xf>
    <xf numFmtId="0" fontId="36" fillId="0" borderId="35" xfId="0" applyFont="1" applyBorder="1" applyAlignment="1" applyProtection="1">
      <alignment vertical="top"/>
      <protection locked="0"/>
    </xf>
    <xf numFmtId="0" fontId="36" fillId="0" borderId="34" xfId="0" applyFont="1" applyBorder="1" applyAlignment="1" applyProtection="1">
      <alignment vertical="top"/>
      <protection locked="0"/>
    </xf>
    <xf numFmtId="0" fontId="36" fillId="0" borderId="36" xfId="0" applyFont="1" applyBorder="1" applyAlignment="1" applyProtection="1">
      <alignment vertical="top"/>
      <protection locked="0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0" fillId="0" borderId="0" xfId="0" applyBorder="1" applyProtection="1"/>
    <xf numFmtId="0" fontId="3" fillId="0" borderId="0" xfId="0" applyFont="1" applyBorder="1" applyAlignment="1" applyProtection="1">
      <alignment horizontal="left" vertical="top" wrapText="1"/>
    </xf>
    <xf numFmtId="49" fontId="2" fillId="3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 wrapText="1"/>
    </xf>
    <xf numFmtId="4" fontId="19" fillId="0" borderId="8" xfId="0" applyNumberFormat="1" applyFont="1" applyBorder="1" applyAlignment="1" applyProtection="1">
      <alignment vertical="center"/>
    </xf>
    <xf numFmtId="0" fontId="0" fillId="0" borderId="8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164" fontId="1" fillId="0" borderId="0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vertical="center"/>
    </xf>
    <xf numFmtId="4" fontId="18" fillId="0" borderId="0" xfId="0" applyNumberFormat="1" applyFont="1" applyBorder="1" applyAlignment="1" applyProtection="1">
      <alignment vertical="center"/>
    </xf>
    <xf numFmtId="0" fontId="3" fillId="4" borderId="10" xfId="0" applyFont="1" applyFill="1" applyBorder="1" applyAlignment="1" applyProtection="1">
      <alignment horizontal="left" vertical="center"/>
    </xf>
    <xf numFmtId="0" fontId="0" fillId="4" borderId="10" xfId="0" applyFont="1" applyFill="1" applyBorder="1" applyAlignment="1" applyProtection="1">
      <alignment vertical="center"/>
    </xf>
    <xf numFmtId="4" fontId="3" fillId="4" borderId="10" xfId="0" applyNumberFormat="1" applyFont="1" applyFill="1" applyBorder="1" applyAlignment="1" applyProtection="1">
      <alignment vertical="center"/>
    </xf>
    <xf numFmtId="0" fontId="0" fillId="4" borderId="11" xfId="0" applyFont="1" applyFill="1" applyBorder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8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2" fillId="5" borderId="9" xfId="0" applyFont="1" applyFill="1" applyBorder="1" applyAlignment="1" applyProtection="1">
      <alignment horizontal="center" vertical="center"/>
    </xf>
    <xf numFmtId="0" fontId="2" fillId="5" borderId="10" xfId="0" applyFont="1" applyFill="1" applyBorder="1" applyAlignment="1" applyProtection="1">
      <alignment horizontal="left" vertical="center"/>
    </xf>
    <xf numFmtId="0" fontId="2" fillId="5" borderId="10" xfId="0" applyFont="1" applyFill="1" applyBorder="1" applyAlignment="1" applyProtection="1">
      <alignment horizontal="center" vertical="center"/>
    </xf>
    <xf numFmtId="0" fontId="2" fillId="5" borderId="10" xfId="0" applyFont="1" applyFill="1" applyBorder="1" applyAlignment="1" applyProtection="1">
      <alignment horizontal="right" vertical="center"/>
    </xf>
    <xf numFmtId="4" fontId="26" fillId="0" borderId="0" xfId="0" applyNumberFormat="1" applyFont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25" fillId="0" borderId="0" xfId="0" applyFont="1" applyAlignment="1" applyProtection="1">
      <alignment horizontal="left" vertical="center" wrapText="1"/>
    </xf>
    <xf numFmtId="4" fontId="22" fillId="0" borderId="0" xfId="0" applyNumberFormat="1" applyFont="1" applyAlignment="1" applyProtection="1">
      <alignment horizontal="right" vertical="center"/>
    </xf>
    <xf numFmtId="4" fontId="22" fillId="0" borderId="0" xfId="0" applyNumberFormat="1" applyFont="1" applyAlignment="1" applyProtection="1">
      <alignment vertical="center"/>
    </xf>
    <xf numFmtId="0" fontId="0" fillId="0" borderId="0" xfId="0"/>
    <xf numFmtId="0" fontId="17" fillId="0" borderId="0" xfId="0" applyFont="1" applyBorder="1" applyAlignment="1" applyProtection="1">
      <alignment horizontal="left" vertical="center" wrapText="1"/>
    </xf>
    <xf numFmtId="0" fontId="17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 wrapText="1"/>
    </xf>
    <xf numFmtId="0" fontId="0" fillId="0" borderId="0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horizontal="left" vertical="center"/>
    </xf>
    <xf numFmtId="0" fontId="17" fillId="0" borderId="0" xfId="0" applyFont="1" applyAlignment="1" applyProtection="1">
      <alignment horizontal="left" vertical="center" wrapText="1"/>
    </xf>
    <xf numFmtId="0" fontId="17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29" fillId="2" borderId="0" xfId="1" applyFont="1" applyFill="1" applyAlignment="1">
      <alignment vertical="center"/>
    </xf>
    <xf numFmtId="0" fontId="39" fillId="0" borderId="1" xfId="0" applyFont="1" applyBorder="1" applyAlignment="1" applyProtection="1">
      <alignment horizontal="left" vertical="center"/>
      <protection locked="0"/>
    </xf>
    <xf numFmtId="0" fontId="39" fillId="0" borderId="1" xfId="0" applyFont="1" applyBorder="1" applyAlignment="1" applyProtection="1">
      <alignment horizontal="left" vertical="top"/>
      <protection locked="0"/>
    </xf>
    <xf numFmtId="0" fontId="38" fillId="0" borderId="34" xfId="0" applyFont="1" applyBorder="1" applyAlignment="1" applyProtection="1">
      <alignment horizontal="left"/>
      <protection locked="0"/>
    </xf>
    <xf numFmtId="0" fontId="37" fillId="0" borderId="1" xfId="0" applyFont="1" applyBorder="1" applyAlignment="1" applyProtection="1">
      <alignment horizontal="center" vertical="center" wrapText="1"/>
      <protection locked="0"/>
    </xf>
    <xf numFmtId="0" fontId="37" fillId="0" borderId="1" xfId="0" applyFont="1" applyBorder="1" applyAlignment="1" applyProtection="1">
      <alignment horizontal="center" vertical="center"/>
      <protection locked="0"/>
    </xf>
    <xf numFmtId="49" fontId="39" fillId="0" borderId="1" xfId="0" applyNumberFormat="1" applyFont="1" applyBorder="1" applyAlignment="1" applyProtection="1">
      <alignment horizontal="left" vertical="center" wrapText="1"/>
      <protection locked="0"/>
    </xf>
    <xf numFmtId="0" fontId="39" fillId="0" borderId="1" xfId="0" applyFont="1" applyBorder="1" applyAlignment="1" applyProtection="1">
      <alignment horizontal="left" vertical="center" wrapText="1"/>
      <protection locked="0"/>
    </xf>
    <xf numFmtId="0" fontId="38" fillId="0" borderId="34" xfId="0" applyFont="1" applyBorder="1" applyAlignment="1" applyProtection="1">
      <alignment horizontal="left" wrapText="1"/>
      <protection locked="0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6"/>
  <sheetViews>
    <sheetView showGridLines="0" tabSelected="1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customWidth="1"/>
    <col min="44" max="44" width="13.6640625" customWidth="1"/>
    <col min="45" max="47" width="25.83203125" hidden="1" customWidth="1"/>
    <col min="48" max="52" width="21.6640625" hidden="1" customWidth="1"/>
    <col min="53" max="53" width="19.1640625" hidden="1" customWidth="1"/>
    <col min="54" max="54" width="25" hidden="1" customWidth="1"/>
    <col min="55" max="56" width="19.1640625" hidden="1" customWidth="1"/>
    <col min="57" max="57" width="66.5" customWidth="1"/>
    <col min="71" max="91" width="9.33203125" hidden="1"/>
  </cols>
  <sheetData>
    <row r="1" spans="1:74" ht="21.4" customHeight="1">
      <c r="A1" s="14" t="s">
        <v>0</v>
      </c>
      <c r="B1" s="15"/>
      <c r="C1" s="15"/>
      <c r="D1" s="16" t="s">
        <v>1</v>
      </c>
      <c r="E1" s="15"/>
      <c r="F1" s="15"/>
      <c r="G1" s="15"/>
      <c r="H1" s="15"/>
      <c r="I1" s="15"/>
      <c r="J1" s="15"/>
      <c r="K1" s="17" t="s">
        <v>2</v>
      </c>
      <c r="L1" s="17"/>
      <c r="M1" s="17"/>
      <c r="N1" s="17"/>
      <c r="O1" s="17"/>
      <c r="P1" s="17"/>
      <c r="Q1" s="17"/>
      <c r="R1" s="17"/>
      <c r="S1" s="17"/>
      <c r="T1" s="15"/>
      <c r="U1" s="15"/>
      <c r="V1" s="15"/>
      <c r="W1" s="17" t="s">
        <v>3</v>
      </c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8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20" t="s">
        <v>4</v>
      </c>
      <c r="BB1" s="20" t="s">
        <v>5</v>
      </c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T1" s="21" t="s">
        <v>6</v>
      </c>
      <c r="BU1" s="21" t="s">
        <v>6</v>
      </c>
      <c r="BV1" s="21" t="s">
        <v>7</v>
      </c>
    </row>
    <row r="2" spans="1:74" ht="36.950000000000003" customHeight="1">
      <c r="AR2" s="356"/>
      <c r="AS2" s="356"/>
      <c r="AT2" s="356"/>
      <c r="AU2" s="356"/>
      <c r="AV2" s="356"/>
      <c r="AW2" s="356"/>
      <c r="AX2" s="356"/>
      <c r="AY2" s="356"/>
      <c r="AZ2" s="356"/>
      <c r="BA2" s="356"/>
      <c r="BB2" s="356"/>
      <c r="BC2" s="356"/>
      <c r="BD2" s="356"/>
      <c r="BE2" s="356"/>
      <c r="BS2" s="22" t="s">
        <v>8</v>
      </c>
      <c r="BT2" s="22" t="s">
        <v>9</v>
      </c>
    </row>
    <row r="3" spans="1:74" ht="6.95" customHeight="1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5"/>
      <c r="BS3" s="22" t="s">
        <v>8</v>
      </c>
      <c r="BT3" s="22" t="s">
        <v>10</v>
      </c>
    </row>
    <row r="4" spans="1:74" ht="36.950000000000003" customHeight="1">
      <c r="B4" s="26"/>
      <c r="C4" s="27"/>
      <c r="D4" s="28" t="s">
        <v>11</v>
      </c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9"/>
      <c r="AS4" s="30" t="s">
        <v>12</v>
      </c>
      <c r="BE4" s="31" t="s">
        <v>13</v>
      </c>
      <c r="BS4" s="22" t="s">
        <v>14</v>
      </c>
    </row>
    <row r="5" spans="1:74" ht="14.45" customHeight="1">
      <c r="B5" s="26"/>
      <c r="C5" s="27"/>
      <c r="D5" s="32" t="s">
        <v>15</v>
      </c>
      <c r="E5" s="27"/>
      <c r="F5" s="27"/>
      <c r="G5" s="27"/>
      <c r="H5" s="27"/>
      <c r="I5" s="27"/>
      <c r="J5" s="27"/>
      <c r="K5" s="321" t="s">
        <v>16</v>
      </c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2"/>
      <c r="AD5" s="322"/>
      <c r="AE5" s="322"/>
      <c r="AF5" s="322"/>
      <c r="AG5" s="322"/>
      <c r="AH5" s="322"/>
      <c r="AI5" s="322"/>
      <c r="AJ5" s="322"/>
      <c r="AK5" s="322"/>
      <c r="AL5" s="322"/>
      <c r="AM5" s="322"/>
      <c r="AN5" s="322"/>
      <c r="AO5" s="322"/>
      <c r="AP5" s="27"/>
      <c r="AQ5" s="29"/>
      <c r="BE5" s="319" t="s">
        <v>17</v>
      </c>
      <c r="BS5" s="22" t="s">
        <v>8</v>
      </c>
    </row>
    <row r="6" spans="1:74" ht="36.950000000000003" customHeight="1">
      <c r="B6" s="26"/>
      <c r="C6" s="27"/>
      <c r="D6" s="34" t="s">
        <v>18</v>
      </c>
      <c r="E6" s="27"/>
      <c r="F6" s="27"/>
      <c r="G6" s="27"/>
      <c r="H6" s="27"/>
      <c r="I6" s="27"/>
      <c r="J6" s="27"/>
      <c r="K6" s="323" t="s">
        <v>19</v>
      </c>
      <c r="L6" s="322"/>
      <c r="M6" s="322"/>
      <c r="N6" s="322"/>
      <c r="O6" s="322"/>
      <c r="P6" s="322"/>
      <c r="Q6" s="322"/>
      <c r="R6" s="322"/>
      <c r="S6" s="322"/>
      <c r="T6" s="322"/>
      <c r="U6" s="322"/>
      <c r="V6" s="322"/>
      <c r="W6" s="322"/>
      <c r="X6" s="322"/>
      <c r="Y6" s="322"/>
      <c r="Z6" s="322"/>
      <c r="AA6" s="322"/>
      <c r="AB6" s="322"/>
      <c r="AC6" s="322"/>
      <c r="AD6" s="322"/>
      <c r="AE6" s="322"/>
      <c r="AF6" s="322"/>
      <c r="AG6" s="322"/>
      <c r="AH6" s="322"/>
      <c r="AI6" s="322"/>
      <c r="AJ6" s="322"/>
      <c r="AK6" s="322"/>
      <c r="AL6" s="322"/>
      <c r="AM6" s="322"/>
      <c r="AN6" s="322"/>
      <c r="AO6" s="322"/>
      <c r="AP6" s="27"/>
      <c r="AQ6" s="29"/>
      <c r="BE6" s="320"/>
      <c r="BS6" s="22" t="s">
        <v>8</v>
      </c>
    </row>
    <row r="7" spans="1:74" ht="14.45" customHeight="1">
      <c r="B7" s="26"/>
      <c r="C7" s="27"/>
      <c r="D7" s="35" t="s">
        <v>20</v>
      </c>
      <c r="E7" s="27"/>
      <c r="F7" s="27"/>
      <c r="G7" s="27"/>
      <c r="H7" s="27"/>
      <c r="I7" s="27"/>
      <c r="J7" s="27"/>
      <c r="K7" s="33" t="s">
        <v>21</v>
      </c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35" t="s">
        <v>22</v>
      </c>
      <c r="AL7" s="27"/>
      <c r="AM7" s="27"/>
      <c r="AN7" s="33" t="s">
        <v>21</v>
      </c>
      <c r="AO7" s="27"/>
      <c r="AP7" s="27"/>
      <c r="AQ7" s="29"/>
      <c r="BE7" s="320"/>
      <c r="BS7" s="22" t="s">
        <v>8</v>
      </c>
    </row>
    <row r="8" spans="1:74" ht="14.45" customHeight="1">
      <c r="B8" s="26"/>
      <c r="C8" s="27"/>
      <c r="D8" s="35" t="s">
        <v>23</v>
      </c>
      <c r="E8" s="27"/>
      <c r="F8" s="27"/>
      <c r="G8" s="27"/>
      <c r="H8" s="27"/>
      <c r="I8" s="27"/>
      <c r="J8" s="27"/>
      <c r="K8" s="33" t="s">
        <v>24</v>
      </c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35" t="s">
        <v>25</v>
      </c>
      <c r="AL8" s="27"/>
      <c r="AM8" s="27"/>
      <c r="AN8" s="36" t="s">
        <v>26</v>
      </c>
      <c r="AO8" s="27"/>
      <c r="AP8" s="27"/>
      <c r="AQ8" s="29"/>
      <c r="BE8" s="320"/>
      <c r="BS8" s="22" t="s">
        <v>8</v>
      </c>
    </row>
    <row r="9" spans="1:74" ht="14.45" customHeight="1">
      <c r="B9" s="26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9"/>
      <c r="BE9" s="320"/>
      <c r="BS9" s="22" t="s">
        <v>8</v>
      </c>
    </row>
    <row r="10" spans="1:74" ht="14.45" customHeight="1">
      <c r="B10" s="26"/>
      <c r="C10" s="27"/>
      <c r="D10" s="35" t="s">
        <v>27</v>
      </c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35" t="s">
        <v>28</v>
      </c>
      <c r="AL10" s="27"/>
      <c r="AM10" s="27"/>
      <c r="AN10" s="33" t="s">
        <v>21</v>
      </c>
      <c r="AO10" s="27"/>
      <c r="AP10" s="27"/>
      <c r="AQ10" s="29"/>
      <c r="BE10" s="320"/>
      <c r="BS10" s="22" t="s">
        <v>8</v>
      </c>
    </row>
    <row r="11" spans="1:74" ht="18.399999999999999" customHeight="1">
      <c r="B11" s="26"/>
      <c r="C11" s="27"/>
      <c r="D11" s="27"/>
      <c r="E11" s="33" t="s">
        <v>24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35" t="s">
        <v>29</v>
      </c>
      <c r="AL11" s="27"/>
      <c r="AM11" s="27"/>
      <c r="AN11" s="33" t="s">
        <v>21</v>
      </c>
      <c r="AO11" s="27"/>
      <c r="AP11" s="27"/>
      <c r="AQ11" s="29"/>
      <c r="BE11" s="320"/>
      <c r="BS11" s="22" t="s">
        <v>8</v>
      </c>
    </row>
    <row r="12" spans="1:74" ht="6.95" customHeight="1">
      <c r="B12" s="26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9"/>
      <c r="BE12" s="320"/>
      <c r="BS12" s="22" t="s">
        <v>8</v>
      </c>
    </row>
    <row r="13" spans="1:74" ht="14.45" customHeight="1">
      <c r="B13" s="26"/>
      <c r="C13" s="27"/>
      <c r="D13" s="35" t="s">
        <v>30</v>
      </c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35" t="s">
        <v>28</v>
      </c>
      <c r="AL13" s="27"/>
      <c r="AM13" s="27"/>
      <c r="AN13" s="37" t="s">
        <v>31</v>
      </c>
      <c r="AO13" s="27"/>
      <c r="AP13" s="27"/>
      <c r="AQ13" s="29"/>
      <c r="BE13" s="320"/>
      <c r="BS13" s="22" t="s">
        <v>8</v>
      </c>
    </row>
    <row r="14" spans="1:74">
      <c r="B14" s="26"/>
      <c r="C14" s="27"/>
      <c r="D14" s="27"/>
      <c r="E14" s="324" t="s">
        <v>31</v>
      </c>
      <c r="F14" s="325"/>
      <c r="G14" s="325"/>
      <c r="H14" s="325"/>
      <c r="I14" s="325"/>
      <c r="J14" s="325"/>
      <c r="K14" s="325"/>
      <c r="L14" s="325"/>
      <c r="M14" s="325"/>
      <c r="N14" s="325"/>
      <c r="O14" s="325"/>
      <c r="P14" s="325"/>
      <c r="Q14" s="325"/>
      <c r="R14" s="325"/>
      <c r="S14" s="325"/>
      <c r="T14" s="325"/>
      <c r="U14" s="325"/>
      <c r="V14" s="325"/>
      <c r="W14" s="325"/>
      <c r="X14" s="325"/>
      <c r="Y14" s="325"/>
      <c r="Z14" s="325"/>
      <c r="AA14" s="325"/>
      <c r="AB14" s="325"/>
      <c r="AC14" s="325"/>
      <c r="AD14" s="325"/>
      <c r="AE14" s="325"/>
      <c r="AF14" s="325"/>
      <c r="AG14" s="325"/>
      <c r="AH14" s="325"/>
      <c r="AI14" s="325"/>
      <c r="AJ14" s="325"/>
      <c r="AK14" s="35" t="s">
        <v>29</v>
      </c>
      <c r="AL14" s="27"/>
      <c r="AM14" s="27"/>
      <c r="AN14" s="37" t="s">
        <v>31</v>
      </c>
      <c r="AO14" s="27"/>
      <c r="AP14" s="27"/>
      <c r="AQ14" s="29"/>
      <c r="BE14" s="320"/>
      <c r="BS14" s="22" t="s">
        <v>8</v>
      </c>
    </row>
    <row r="15" spans="1:74" ht="6.95" customHeight="1">
      <c r="B15" s="26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9"/>
      <c r="BE15" s="320"/>
      <c r="BS15" s="22" t="s">
        <v>6</v>
      </c>
    </row>
    <row r="16" spans="1:74" ht="14.45" customHeight="1">
      <c r="B16" s="26"/>
      <c r="C16" s="27"/>
      <c r="D16" s="35" t="s">
        <v>32</v>
      </c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35" t="s">
        <v>28</v>
      </c>
      <c r="AL16" s="27"/>
      <c r="AM16" s="27"/>
      <c r="AN16" s="33" t="s">
        <v>21</v>
      </c>
      <c r="AO16" s="27"/>
      <c r="AP16" s="27"/>
      <c r="AQ16" s="29"/>
      <c r="BE16" s="320"/>
      <c r="BS16" s="22" t="s">
        <v>6</v>
      </c>
    </row>
    <row r="17" spans="2:71" ht="18.399999999999999" customHeight="1">
      <c r="B17" s="26"/>
      <c r="C17" s="27"/>
      <c r="D17" s="27"/>
      <c r="E17" s="33" t="s">
        <v>24</v>
      </c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35" t="s">
        <v>29</v>
      </c>
      <c r="AL17" s="27"/>
      <c r="AM17" s="27"/>
      <c r="AN17" s="33" t="s">
        <v>21</v>
      </c>
      <c r="AO17" s="27"/>
      <c r="AP17" s="27"/>
      <c r="AQ17" s="29"/>
      <c r="BE17" s="320"/>
      <c r="BS17" s="22" t="s">
        <v>33</v>
      </c>
    </row>
    <row r="18" spans="2:71" ht="6.95" customHeight="1">
      <c r="B18" s="26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9"/>
      <c r="BE18" s="320"/>
      <c r="BS18" s="22" t="s">
        <v>8</v>
      </c>
    </row>
    <row r="19" spans="2:71" ht="14.45" customHeight="1">
      <c r="B19" s="26"/>
      <c r="C19" s="27"/>
      <c r="D19" s="35" t="s">
        <v>34</v>
      </c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9"/>
      <c r="BE19" s="320"/>
      <c r="BS19" s="22" t="s">
        <v>8</v>
      </c>
    </row>
    <row r="20" spans="2:71" ht="16.5" customHeight="1">
      <c r="B20" s="26"/>
      <c r="C20" s="27"/>
      <c r="D20" s="27"/>
      <c r="E20" s="326" t="s">
        <v>21</v>
      </c>
      <c r="F20" s="326"/>
      <c r="G20" s="326"/>
      <c r="H20" s="326"/>
      <c r="I20" s="326"/>
      <c r="J20" s="326"/>
      <c r="K20" s="326"/>
      <c r="L20" s="326"/>
      <c r="M20" s="326"/>
      <c r="N20" s="326"/>
      <c r="O20" s="326"/>
      <c r="P20" s="326"/>
      <c r="Q20" s="326"/>
      <c r="R20" s="326"/>
      <c r="S20" s="326"/>
      <c r="T20" s="326"/>
      <c r="U20" s="326"/>
      <c r="V20" s="326"/>
      <c r="W20" s="326"/>
      <c r="X20" s="326"/>
      <c r="Y20" s="326"/>
      <c r="Z20" s="326"/>
      <c r="AA20" s="326"/>
      <c r="AB20" s="326"/>
      <c r="AC20" s="326"/>
      <c r="AD20" s="326"/>
      <c r="AE20" s="326"/>
      <c r="AF20" s="326"/>
      <c r="AG20" s="326"/>
      <c r="AH20" s="326"/>
      <c r="AI20" s="326"/>
      <c r="AJ20" s="326"/>
      <c r="AK20" s="326"/>
      <c r="AL20" s="326"/>
      <c r="AM20" s="326"/>
      <c r="AN20" s="326"/>
      <c r="AO20" s="27"/>
      <c r="AP20" s="27"/>
      <c r="AQ20" s="29"/>
      <c r="BE20" s="320"/>
      <c r="BS20" s="22" t="s">
        <v>6</v>
      </c>
    </row>
    <row r="21" spans="2:71" ht="6.95" customHeight="1">
      <c r="B21" s="26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9"/>
      <c r="BE21" s="320"/>
    </row>
    <row r="22" spans="2:71" ht="6.95" customHeight="1">
      <c r="B22" s="26"/>
      <c r="C22" s="27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27"/>
      <c r="AQ22" s="29"/>
      <c r="BE22" s="320"/>
    </row>
    <row r="23" spans="2:71" s="1" customFormat="1" ht="25.9" customHeight="1">
      <c r="B23" s="39"/>
      <c r="C23" s="40"/>
      <c r="D23" s="41" t="s">
        <v>35</v>
      </c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327">
        <f>ROUND(AG51,2)</f>
        <v>0</v>
      </c>
      <c r="AL23" s="328"/>
      <c r="AM23" s="328"/>
      <c r="AN23" s="328"/>
      <c r="AO23" s="328"/>
      <c r="AP23" s="40"/>
      <c r="AQ23" s="43"/>
      <c r="BE23" s="320"/>
    </row>
    <row r="24" spans="2:71" s="1" customFormat="1" ht="6.95" customHeight="1">
      <c r="B24" s="39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3"/>
      <c r="BE24" s="320"/>
    </row>
    <row r="25" spans="2:71" s="1" customFormat="1" ht="13.5">
      <c r="B25" s="39"/>
      <c r="C25" s="40"/>
      <c r="D25" s="40"/>
      <c r="E25" s="40"/>
      <c r="F25" s="40"/>
      <c r="G25" s="40"/>
      <c r="H25" s="40"/>
      <c r="I25" s="40"/>
      <c r="J25" s="40"/>
      <c r="K25" s="40"/>
      <c r="L25" s="329" t="s">
        <v>36</v>
      </c>
      <c r="M25" s="329"/>
      <c r="N25" s="329"/>
      <c r="O25" s="329"/>
      <c r="P25" s="40"/>
      <c r="Q25" s="40"/>
      <c r="R25" s="40"/>
      <c r="S25" s="40"/>
      <c r="T25" s="40"/>
      <c r="U25" s="40"/>
      <c r="V25" s="40"/>
      <c r="W25" s="329" t="s">
        <v>37</v>
      </c>
      <c r="X25" s="329"/>
      <c r="Y25" s="329"/>
      <c r="Z25" s="329"/>
      <c r="AA25" s="329"/>
      <c r="AB25" s="329"/>
      <c r="AC25" s="329"/>
      <c r="AD25" s="329"/>
      <c r="AE25" s="329"/>
      <c r="AF25" s="40"/>
      <c r="AG25" s="40"/>
      <c r="AH25" s="40"/>
      <c r="AI25" s="40"/>
      <c r="AJ25" s="40"/>
      <c r="AK25" s="329" t="s">
        <v>38</v>
      </c>
      <c r="AL25" s="329"/>
      <c r="AM25" s="329"/>
      <c r="AN25" s="329"/>
      <c r="AO25" s="329"/>
      <c r="AP25" s="40"/>
      <c r="AQ25" s="43"/>
      <c r="BE25" s="320"/>
    </row>
    <row r="26" spans="2:71" s="2" customFormat="1" ht="14.45" customHeight="1">
      <c r="B26" s="45"/>
      <c r="C26" s="46"/>
      <c r="D26" s="47" t="s">
        <v>39</v>
      </c>
      <c r="E26" s="46"/>
      <c r="F26" s="47" t="s">
        <v>40</v>
      </c>
      <c r="G26" s="46"/>
      <c r="H26" s="46"/>
      <c r="I26" s="46"/>
      <c r="J26" s="46"/>
      <c r="K26" s="46"/>
      <c r="L26" s="330">
        <v>0.21</v>
      </c>
      <c r="M26" s="331"/>
      <c r="N26" s="331"/>
      <c r="O26" s="331"/>
      <c r="P26" s="46"/>
      <c r="Q26" s="46"/>
      <c r="R26" s="46"/>
      <c r="S26" s="46"/>
      <c r="T26" s="46"/>
      <c r="U26" s="46"/>
      <c r="V26" s="46"/>
      <c r="W26" s="332">
        <f>ROUND(AZ51,2)</f>
        <v>0</v>
      </c>
      <c r="X26" s="331"/>
      <c r="Y26" s="331"/>
      <c r="Z26" s="331"/>
      <c r="AA26" s="331"/>
      <c r="AB26" s="331"/>
      <c r="AC26" s="331"/>
      <c r="AD26" s="331"/>
      <c r="AE26" s="331"/>
      <c r="AF26" s="46"/>
      <c r="AG26" s="46"/>
      <c r="AH26" s="46"/>
      <c r="AI26" s="46"/>
      <c r="AJ26" s="46"/>
      <c r="AK26" s="332">
        <f>ROUND(AV51,2)</f>
        <v>0</v>
      </c>
      <c r="AL26" s="331"/>
      <c r="AM26" s="331"/>
      <c r="AN26" s="331"/>
      <c r="AO26" s="331"/>
      <c r="AP26" s="46"/>
      <c r="AQ26" s="48"/>
      <c r="BE26" s="320"/>
    </row>
    <row r="27" spans="2:71" s="2" customFormat="1" ht="14.45" customHeight="1">
      <c r="B27" s="45"/>
      <c r="C27" s="46"/>
      <c r="D27" s="46"/>
      <c r="E27" s="46"/>
      <c r="F27" s="47" t="s">
        <v>41</v>
      </c>
      <c r="G27" s="46"/>
      <c r="H27" s="46"/>
      <c r="I27" s="46"/>
      <c r="J27" s="46"/>
      <c r="K27" s="46"/>
      <c r="L27" s="330">
        <v>0.15</v>
      </c>
      <c r="M27" s="331"/>
      <c r="N27" s="331"/>
      <c r="O27" s="331"/>
      <c r="P27" s="46"/>
      <c r="Q27" s="46"/>
      <c r="R27" s="46"/>
      <c r="S27" s="46"/>
      <c r="T27" s="46"/>
      <c r="U27" s="46"/>
      <c r="V27" s="46"/>
      <c r="W27" s="332">
        <f>ROUND(BA51,2)</f>
        <v>0</v>
      </c>
      <c r="X27" s="331"/>
      <c r="Y27" s="331"/>
      <c r="Z27" s="331"/>
      <c r="AA27" s="331"/>
      <c r="AB27" s="331"/>
      <c r="AC27" s="331"/>
      <c r="AD27" s="331"/>
      <c r="AE27" s="331"/>
      <c r="AF27" s="46"/>
      <c r="AG27" s="46"/>
      <c r="AH27" s="46"/>
      <c r="AI27" s="46"/>
      <c r="AJ27" s="46"/>
      <c r="AK27" s="332">
        <f>ROUND(AW51,2)</f>
        <v>0</v>
      </c>
      <c r="AL27" s="331"/>
      <c r="AM27" s="331"/>
      <c r="AN27" s="331"/>
      <c r="AO27" s="331"/>
      <c r="AP27" s="46"/>
      <c r="AQ27" s="48"/>
      <c r="BE27" s="320"/>
    </row>
    <row r="28" spans="2:71" s="2" customFormat="1" ht="14.45" hidden="1" customHeight="1">
      <c r="B28" s="45"/>
      <c r="C28" s="46"/>
      <c r="D28" s="46"/>
      <c r="E28" s="46"/>
      <c r="F28" s="47" t="s">
        <v>42</v>
      </c>
      <c r="G28" s="46"/>
      <c r="H28" s="46"/>
      <c r="I28" s="46"/>
      <c r="J28" s="46"/>
      <c r="K28" s="46"/>
      <c r="L28" s="330">
        <v>0.21</v>
      </c>
      <c r="M28" s="331"/>
      <c r="N28" s="331"/>
      <c r="O28" s="331"/>
      <c r="P28" s="46"/>
      <c r="Q28" s="46"/>
      <c r="R28" s="46"/>
      <c r="S28" s="46"/>
      <c r="T28" s="46"/>
      <c r="U28" s="46"/>
      <c r="V28" s="46"/>
      <c r="W28" s="332">
        <f>ROUND(BB51,2)</f>
        <v>0</v>
      </c>
      <c r="X28" s="331"/>
      <c r="Y28" s="331"/>
      <c r="Z28" s="331"/>
      <c r="AA28" s="331"/>
      <c r="AB28" s="331"/>
      <c r="AC28" s="331"/>
      <c r="AD28" s="331"/>
      <c r="AE28" s="331"/>
      <c r="AF28" s="46"/>
      <c r="AG28" s="46"/>
      <c r="AH28" s="46"/>
      <c r="AI28" s="46"/>
      <c r="AJ28" s="46"/>
      <c r="AK28" s="332">
        <v>0</v>
      </c>
      <c r="AL28" s="331"/>
      <c r="AM28" s="331"/>
      <c r="AN28" s="331"/>
      <c r="AO28" s="331"/>
      <c r="AP28" s="46"/>
      <c r="AQ28" s="48"/>
      <c r="BE28" s="320"/>
    </row>
    <row r="29" spans="2:71" s="2" customFormat="1" ht="14.45" hidden="1" customHeight="1">
      <c r="B29" s="45"/>
      <c r="C29" s="46"/>
      <c r="D29" s="46"/>
      <c r="E29" s="46"/>
      <c r="F29" s="47" t="s">
        <v>43</v>
      </c>
      <c r="G29" s="46"/>
      <c r="H29" s="46"/>
      <c r="I29" s="46"/>
      <c r="J29" s="46"/>
      <c r="K29" s="46"/>
      <c r="L29" s="330">
        <v>0.15</v>
      </c>
      <c r="M29" s="331"/>
      <c r="N29" s="331"/>
      <c r="O29" s="331"/>
      <c r="P29" s="46"/>
      <c r="Q29" s="46"/>
      <c r="R29" s="46"/>
      <c r="S29" s="46"/>
      <c r="T29" s="46"/>
      <c r="U29" s="46"/>
      <c r="V29" s="46"/>
      <c r="W29" s="332">
        <f>ROUND(BC51,2)</f>
        <v>0</v>
      </c>
      <c r="X29" s="331"/>
      <c r="Y29" s="331"/>
      <c r="Z29" s="331"/>
      <c r="AA29" s="331"/>
      <c r="AB29" s="331"/>
      <c r="AC29" s="331"/>
      <c r="AD29" s="331"/>
      <c r="AE29" s="331"/>
      <c r="AF29" s="46"/>
      <c r="AG29" s="46"/>
      <c r="AH29" s="46"/>
      <c r="AI29" s="46"/>
      <c r="AJ29" s="46"/>
      <c r="AK29" s="332">
        <v>0</v>
      </c>
      <c r="AL29" s="331"/>
      <c r="AM29" s="331"/>
      <c r="AN29" s="331"/>
      <c r="AO29" s="331"/>
      <c r="AP29" s="46"/>
      <c r="AQ29" s="48"/>
      <c r="BE29" s="320"/>
    </row>
    <row r="30" spans="2:71" s="2" customFormat="1" ht="14.45" hidden="1" customHeight="1">
      <c r="B30" s="45"/>
      <c r="C30" s="46"/>
      <c r="D30" s="46"/>
      <c r="E30" s="46"/>
      <c r="F30" s="47" t="s">
        <v>44</v>
      </c>
      <c r="G30" s="46"/>
      <c r="H30" s="46"/>
      <c r="I30" s="46"/>
      <c r="J30" s="46"/>
      <c r="K30" s="46"/>
      <c r="L30" s="330">
        <v>0</v>
      </c>
      <c r="M30" s="331"/>
      <c r="N30" s="331"/>
      <c r="O30" s="331"/>
      <c r="P30" s="46"/>
      <c r="Q30" s="46"/>
      <c r="R30" s="46"/>
      <c r="S30" s="46"/>
      <c r="T30" s="46"/>
      <c r="U30" s="46"/>
      <c r="V30" s="46"/>
      <c r="W30" s="332">
        <f>ROUND(BD51,2)</f>
        <v>0</v>
      </c>
      <c r="X30" s="331"/>
      <c r="Y30" s="331"/>
      <c r="Z30" s="331"/>
      <c r="AA30" s="331"/>
      <c r="AB30" s="331"/>
      <c r="AC30" s="331"/>
      <c r="AD30" s="331"/>
      <c r="AE30" s="331"/>
      <c r="AF30" s="46"/>
      <c r="AG30" s="46"/>
      <c r="AH30" s="46"/>
      <c r="AI30" s="46"/>
      <c r="AJ30" s="46"/>
      <c r="AK30" s="332">
        <v>0</v>
      </c>
      <c r="AL30" s="331"/>
      <c r="AM30" s="331"/>
      <c r="AN30" s="331"/>
      <c r="AO30" s="331"/>
      <c r="AP30" s="46"/>
      <c r="AQ30" s="48"/>
      <c r="BE30" s="320"/>
    </row>
    <row r="31" spans="2:71" s="1" customFormat="1" ht="6.95" customHeight="1">
      <c r="B31" s="39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3"/>
      <c r="BE31" s="320"/>
    </row>
    <row r="32" spans="2:71" s="1" customFormat="1" ht="25.9" customHeight="1">
      <c r="B32" s="39"/>
      <c r="C32" s="49"/>
      <c r="D32" s="50" t="s">
        <v>45</v>
      </c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2" t="s">
        <v>46</v>
      </c>
      <c r="U32" s="51"/>
      <c r="V32" s="51"/>
      <c r="W32" s="51"/>
      <c r="X32" s="333" t="s">
        <v>47</v>
      </c>
      <c r="Y32" s="334"/>
      <c r="Z32" s="334"/>
      <c r="AA32" s="334"/>
      <c r="AB32" s="334"/>
      <c r="AC32" s="51"/>
      <c r="AD32" s="51"/>
      <c r="AE32" s="51"/>
      <c r="AF32" s="51"/>
      <c r="AG32" s="51"/>
      <c r="AH32" s="51"/>
      <c r="AI32" s="51"/>
      <c r="AJ32" s="51"/>
      <c r="AK32" s="335">
        <f>SUM(AK23:AK30)</f>
        <v>0</v>
      </c>
      <c r="AL32" s="334"/>
      <c r="AM32" s="334"/>
      <c r="AN32" s="334"/>
      <c r="AO32" s="336"/>
      <c r="AP32" s="49"/>
      <c r="AQ32" s="53"/>
      <c r="BE32" s="320"/>
    </row>
    <row r="33" spans="2:56" s="1" customFormat="1" ht="6.95" customHeight="1">
      <c r="B33" s="39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3"/>
    </row>
    <row r="34" spans="2:56" s="1" customFormat="1" ht="6.95" customHeight="1">
      <c r="B34" s="54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6"/>
    </row>
    <row r="38" spans="2:56" s="1" customFormat="1" ht="6.95" customHeight="1">
      <c r="B38" s="57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9"/>
    </row>
    <row r="39" spans="2:56" s="1" customFormat="1" ht="36.950000000000003" customHeight="1">
      <c r="B39" s="39"/>
      <c r="C39" s="60" t="s">
        <v>48</v>
      </c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59"/>
    </row>
    <row r="40" spans="2:56" s="1" customFormat="1" ht="6.95" customHeight="1">
      <c r="B40" s="39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59"/>
    </row>
    <row r="41" spans="2:56" s="3" customFormat="1" ht="14.45" customHeight="1">
      <c r="B41" s="62"/>
      <c r="C41" s="63" t="s">
        <v>15</v>
      </c>
      <c r="D41" s="64"/>
      <c r="E41" s="64"/>
      <c r="F41" s="64"/>
      <c r="G41" s="64"/>
      <c r="H41" s="64"/>
      <c r="I41" s="64"/>
      <c r="J41" s="64"/>
      <c r="K41" s="64"/>
      <c r="L41" s="64" t="str">
        <f>K5</f>
        <v>IMPORT</v>
      </c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5"/>
    </row>
    <row r="42" spans="2:56" s="4" customFormat="1" ht="36.950000000000003" customHeight="1">
      <c r="B42" s="66"/>
      <c r="C42" s="67" t="s">
        <v>18</v>
      </c>
      <c r="D42" s="68"/>
      <c r="E42" s="68"/>
      <c r="F42" s="68"/>
      <c r="G42" s="68"/>
      <c r="H42" s="68"/>
      <c r="I42" s="68"/>
      <c r="J42" s="68"/>
      <c r="K42" s="68"/>
      <c r="L42" s="337" t="str">
        <f>K6</f>
        <v>17005 - Zhořelecká II.etapa (3)</v>
      </c>
      <c r="M42" s="338"/>
      <c r="N42" s="338"/>
      <c r="O42" s="338"/>
      <c r="P42" s="338"/>
      <c r="Q42" s="338"/>
      <c r="R42" s="338"/>
      <c r="S42" s="338"/>
      <c r="T42" s="338"/>
      <c r="U42" s="338"/>
      <c r="V42" s="338"/>
      <c r="W42" s="338"/>
      <c r="X42" s="338"/>
      <c r="Y42" s="338"/>
      <c r="Z42" s="338"/>
      <c r="AA42" s="338"/>
      <c r="AB42" s="338"/>
      <c r="AC42" s="338"/>
      <c r="AD42" s="338"/>
      <c r="AE42" s="338"/>
      <c r="AF42" s="338"/>
      <c r="AG42" s="338"/>
      <c r="AH42" s="338"/>
      <c r="AI42" s="338"/>
      <c r="AJ42" s="338"/>
      <c r="AK42" s="338"/>
      <c r="AL42" s="338"/>
      <c r="AM42" s="338"/>
      <c r="AN42" s="338"/>
      <c r="AO42" s="338"/>
      <c r="AP42" s="68"/>
      <c r="AQ42" s="68"/>
      <c r="AR42" s="69"/>
    </row>
    <row r="43" spans="2:56" s="1" customFormat="1" ht="6.95" customHeight="1">
      <c r="B43" s="39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59"/>
    </row>
    <row r="44" spans="2:56" s="1" customFormat="1">
      <c r="B44" s="39"/>
      <c r="C44" s="63" t="s">
        <v>23</v>
      </c>
      <c r="D44" s="61"/>
      <c r="E44" s="61"/>
      <c r="F44" s="61"/>
      <c r="G44" s="61"/>
      <c r="H44" s="61"/>
      <c r="I44" s="61"/>
      <c r="J44" s="61"/>
      <c r="K44" s="61"/>
      <c r="L44" s="70" t="str">
        <f>IF(K8="","",K8)</f>
        <v xml:space="preserve"> </v>
      </c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3" t="s">
        <v>25</v>
      </c>
      <c r="AJ44" s="61"/>
      <c r="AK44" s="61"/>
      <c r="AL44" s="61"/>
      <c r="AM44" s="339" t="str">
        <f>IF(AN8= "","",AN8)</f>
        <v>22. 5. 2018</v>
      </c>
      <c r="AN44" s="339"/>
      <c r="AO44" s="61"/>
      <c r="AP44" s="61"/>
      <c r="AQ44" s="61"/>
      <c r="AR44" s="59"/>
    </row>
    <row r="45" spans="2:56" s="1" customFormat="1" ht="6.95" customHeight="1">
      <c r="B45" s="39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59"/>
    </row>
    <row r="46" spans="2:56" s="1" customFormat="1">
      <c r="B46" s="39"/>
      <c r="C46" s="63" t="s">
        <v>27</v>
      </c>
      <c r="D46" s="61"/>
      <c r="E46" s="61"/>
      <c r="F46" s="61"/>
      <c r="G46" s="61"/>
      <c r="H46" s="61"/>
      <c r="I46" s="61"/>
      <c r="J46" s="61"/>
      <c r="K46" s="61"/>
      <c r="L46" s="64" t="str">
        <f>IF(E11= "","",E11)</f>
        <v xml:space="preserve"> </v>
      </c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3" t="s">
        <v>32</v>
      </c>
      <c r="AJ46" s="61"/>
      <c r="AK46" s="61"/>
      <c r="AL46" s="61"/>
      <c r="AM46" s="340" t="str">
        <f>IF(E17="","",E17)</f>
        <v xml:space="preserve"> </v>
      </c>
      <c r="AN46" s="340"/>
      <c r="AO46" s="340"/>
      <c r="AP46" s="340"/>
      <c r="AQ46" s="61"/>
      <c r="AR46" s="59"/>
      <c r="AS46" s="341" t="s">
        <v>49</v>
      </c>
      <c r="AT46" s="342"/>
      <c r="AU46" s="72"/>
      <c r="AV46" s="72"/>
      <c r="AW46" s="72"/>
      <c r="AX46" s="72"/>
      <c r="AY46" s="72"/>
      <c r="AZ46" s="72"/>
      <c r="BA46" s="72"/>
      <c r="BB46" s="72"/>
      <c r="BC46" s="72"/>
      <c r="BD46" s="73"/>
    </row>
    <row r="47" spans="2:56" s="1" customFormat="1">
      <c r="B47" s="39"/>
      <c r="C47" s="63" t="s">
        <v>30</v>
      </c>
      <c r="D47" s="61"/>
      <c r="E47" s="61"/>
      <c r="F47" s="61"/>
      <c r="G47" s="61"/>
      <c r="H47" s="61"/>
      <c r="I47" s="61"/>
      <c r="J47" s="61"/>
      <c r="K47" s="61"/>
      <c r="L47" s="64" t="str">
        <f>IF(E14= "Vyplň údaj","",E14)</f>
        <v/>
      </c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59"/>
      <c r="AS47" s="343"/>
      <c r="AT47" s="344"/>
      <c r="AU47" s="74"/>
      <c r="AV47" s="74"/>
      <c r="AW47" s="74"/>
      <c r="AX47" s="74"/>
      <c r="AY47" s="74"/>
      <c r="AZ47" s="74"/>
      <c r="BA47" s="74"/>
      <c r="BB47" s="74"/>
      <c r="BC47" s="74"/>
      <c r="BD47" s="75"/>
    </row>
    <row r="48" spans="2:56" s="1" customFormat="1" ht="10.9" customHeight="1">
      <c r="B48" s="39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59"/>
      <c r="AS48" s="345"/>
      <c r="AT48" s="346"/>
      <c r="AU48" s="40"/>
      <c r="AV48" s="40"/>
      <c r="AW48" s="40"/>
      <c r="AX48" s="40"/>
      <c r="AY48" s="40"/>
      <c r="AZ48" s="40"/>
      <c r="BA48" s="40"/>
      <c r="BB48" s="40"/>
      <c r="BC48" s="40"/>
      <c r="BD48" s="76"/>
    </row>
    <row r="49" spans="1:91" s="1" customFormat="1" ht="29.25" customHeight="1">
      <c r="B49" s="39"/>
      <c r="C49" s="347" t="s">
        <v>50</v>
      </c>
      <c r="D49" s="348"/>
      <c r="E49" s="348"/>
      <c r="F49" s="348"/>
      <c r="G49" s="348"/>
      <c r="H49" s="77"/>
      <c r="I49" s="349" t="s">
        <v>51</v>
      </c>
      <c r="J49" s="348"/>
      <c r="K49" s="348"/>
      <c r="L49" s="348"/>
      <c r="M49" s="348"/>
      <c r="N49" s="348"/>
      <c r="O49" s="348"/>
      <c r="P49" s="348"/>
      <c r="Q49" s="348"/>
      <c r="R49" s="348"/>
      <c r="S49" s="348"/>
      <c r="T49" s="348"/>
      <c r="U49" s="348"/>
      <c r="V49" s="348"/>
      <c r="W49" s="348"/>
      <c r="X49" s="348"/>
      <c r="Y49" s="348"/>
      <c r="Z49" s="348"/>
      <c r="AA49" s="348"/>
      <c r="AB49" s="348"/>
      <c r="AC49" s="348"/>
      <c r="AD49" s="348"/>
      <c r="AE49" s="348"/>
      <c r="AF49" s="348"/>
      <c r="AG49" s="350" t="s">
        <v>52</v>
      </c>
      <c r="AH49" s="348"/>
      <c r="AI49" s="348"/>
      <c r="AJ49" s="348"/>
      <c r="AK49" s="348"/>
      <c r="AL49" s="348"/>
      <c r="AM49" s="348"/>
      <c r="AN49" s="349" t="s">
        <v>53</v>
      </c>
      <c r="AO49" s="348"/>
      <c r="AP49" s="348"/>
      <c r="AQ49" s="78" t="s">
        <v>54</v>
      </c>
      <c r="AR49" s="59"/>
      <c r="AS49" s="79" t="s">
        <v>55</v>
      </c>
      <c r="AT49" s="80" t="s">
        <v>56</v>
      </c>
      <c r="AU49" s="80" t="s">
        <v>57</v>
      </c>
      <c r="AV49" s="80" t="s">
        <v>58</v>
      </c>
      <c r="AW49" s="80" t="s">
        <v>59</v>
      </c>
      <c r="AX49" s="80" t="s">
        <v>60</v>
      </c>
      <c r="AY49" s="80" t="s">
        <v>61</v>
      </c>
      <c r="AZ49" s="80" t="s">
        <v>62</v>
      </c>
      <c r="BA49" s="80" t="s">
        <v>63</v>
      </c>
      <c r="BB49" s="80" t="s">
        <v>64</v>
      </c>
      <c r="BC49" s="80" t="s">
        <v>65</v>
      </c>
      <c r="BD49" s="81" t="s">
        <v>66</v>
      </c>
    </row>
    <row r="50" spans="1:91" s="1" customFormat="1" ht="10.9" customHeight="1">
      <c r="B50" s="39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59"/>
      <c r="AS50" s="82"/>
      <c r="AT50" s="83"/>
      <c r="AU50" s="83"/>
      <c r="AV50" s="83"/>
      <c r="AW50" s="83"/>
      <c r="AX50" s="83"/>
      <c r="AY50" s="83"/>
      <c r="AZ50" s="83"/>
      <c r="BA50" s="83"/>
      <c r="BB50" s="83"/>
      <c r="BC50" s="83"/>
      <c r="BD50" s="84"/>
    </row>
    <row r="51" spans="1:91" s="4" customFormat="1" ht="32.450000000000003" customHeight="1">
      <c r="B51" s="66"/>
      <c r="C51" s="85" t="s">
        <v>67</v>
      </c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354">
        <f>ROUND(SUM(AG52:AG54),2)</f>
        <v>0</v>
      </c>
      <c r="AH51" s="354"/>
      <c r="AI51" s="354"/>
      <c r="AJ51" s="354"/>
      <c r="AK51" s="354"/>
      <c r="AL51" s="354"/>
      <c r="AM51" s="354"/>
      <c r="AN51" s="355">
        <f>SUM(AG51,AT51)</f>
        <v>0</v>
      </c>
      <c r="AO51" s="355"/>
      <c r="AP51" s="355"/>
      <c r="AQ51" s="87" t="s">
        <v>21</v>
      </c>
      <c r="AR51" s="69"/>
      <c r="AS51" s="88">
        <f>ROUND(SUM(AS52:AS54),2)</f>
        <v>0</v>
      </c>
      <c r="AT51" s="89">
        <f>ROUND(SUM(AV51:AW51),2)</f>
        <v>0</v>
      </c>
      <c r="AU51" s="90">
        <f>ROUND(SUM(AU52:AU54),5)</f>
        <v>0</v>
      </c>
      <c r="AV51" s="89">
        <f>ROUND(AZ51*L26,2)</f>
        <v>0</v>
      </c>
      <c r="AW51" s="89">
        <f>ROUND(BA51*L27,2)</f>
        <v>0</v>
      </c>
      <c r="AX51" s="89">
        <f>ROUND(BB51*L26,2)</f>
        <v>0</v>
      </c>
      <c r="AY51" s="89">
        <f>ROUND(BC51*L27,2)</f>
        <v>0</v>
      </c>
      <c r="AZ51" s="89">
        <f>ROUND(SUM(AZ52:AZ54),2)</f>
        <v>0</v>
      </c>
      <c r="BA51" s="89">
        <f>ROUND(SUM(BA52:BA54),2)</f>
        <v>0</v>
      </c>
      <c r="BB51" s="89">
        <f>ROUND(SUM(BB52:BB54),2)</f>
        <v>0</v>
      </c>
      <c r="BC51" s="89">
        <f>ROUND(SUM(BC52:BC54),2)</f>
        <v>0</v>
      </c>
      <c r="BD51" s="91">
        <f>ROUND(SUM(BD52:BD54),2)</f>
        <v>0</v>
      </c>
      <c r="BS51" s="92" t="s">
        <v>68</v>
      </c>
      <c r="BT51" s="92" t="s">
        <v>69</v>
      </c>
      <c r="BU51" s="93" t="s">
        <v>70</v>
      </c>
      <c r="BV51" s="92" t="s">
        <v>16</v>
      </c>
      <c r="BW51" s="92" t="s">
        <v>7</v>
      </c>
      <c r="BX51" s="92" t="s">
        <v>71</v>
      </c>
      <c r="CL51" s="92" t="s">
        <v>21</v>
      </c>
    </row>
    <row r="52" spans="1:91" s="5" customFormat="1" ht="47.25" customHeight="1">
      <c r="A52" s="94" t="s">
        <v>72</v>
      </c>
      <c r="B52" s="95"/>
      <c r="C52" s="96"/>
      <c r="D52" s="353" t="s">
        <v>73</v>
      </c>
      <c r="E52" s="353"/>
      <c r="F52" s="353"/>
      <c r="G52" s="353"/>
      <c r="H52" s="353"/>
      <c r="I52" s="97"/>
      <c r="J52" s="353" t="s">
        <v>74</v>
      </c>
      <c r="K52" s="353"/>
      <c r="L52" s="353"/>
      <c r="M52" s="353"/>
      <c r="N52" s="353"/>
      <c r="O52" s="353"/>
      <c r="P52" s="353"/>
      <c r="Q52" s="353"/>
      <c r="R52" s="353"/>
      <c r="S52" s="353"/>
      <c r="T52" s="353"/>
      <c r="U52" s="353"/>
      <c r="V52" s="353"/>
      <c r="W52" s="353"/>
      <c r="X52" s="353"/>
      <c r="Y52" s="353"/>
      <c r="Z52" s="353"/>
      <c r="AA52" s="353"/>
      <c r="AB52" s="353"/>
      <c r="AC52" s="353"/>
      <c r="AD52" s="353"/>
      <c r="AE52" s="353"/>
      <c r="AF52" s="353"/>
      <c r="AG52" s="351">
        <f>'01 - Veřejné osvětle - 01...'!J27</f>
        <v>0</v>
      </c>
      <c r="AH52" s="352"/>
      <c r="AI52" s="352"/>
      <c r="AJ52" s="352"/>
      <c r="AK52" s="352"/>
      <c r="AL52" s="352"/>
      <c r="AM52" s="352"/>
      <c r="AN52" s="351">
        <f>SUM(AG52,AT52)</f>
        <v>0</v>
      </c>
      <c r="AO52" s="352"/>
      <c r="AP52" s="352"/>
      <c r="AQ52" s="98" t="s">
        <v>75</v>
      </c>
      <c r="AR52" s="99"/>
      <c r="AS52" s="100">
        <v>0</v>
      </c>
      <c r="AT52" s="101">
        <f>ROUND(SUM(AV52:AW52),2)</f>
        <v>0</v>
      </c>
      <c r="AU52" s="102">
        <f>'01 - Veřejné osvětle - 01...'!P76</f>
        <v>0</v>
      </c>
      <c r="AV52" s="101">
        <f>'01 - Veřejné osvětle - 01...'!J30</f>
        <v>0</v>
      </c>
      <c r="AW52" s="101">
        <f>'01 - Veřejné osvětle - 01...'!J31</f>
        <v>0</v>
      </c>
      <c r="AX52" s="101">
        <f>'01 - Veřejné osvětle - 01...'!J32</f>
        <v>0</v>
      </c>
      <c r="AY52" s="101">
        <f>'01 - Veřejné osvětle - 01...'!J33</f>
        <v>0</v>
      </c>
      <c r="AZ52" s="101">
        <f>'01 - Veřejné osvětle - 01...'!F30</f>
        <v>0</v>
      </c>
      <c r="BA52" s="101">
        <f>'01 - Veřejné osvětle - 01...'!F31</f>
        <v>0</v>
      </c>
      <c r="BB52" s="101">
        <f>'01 - Veřejné osvětle - 01...'!F32</f>
        <v>0</v>
      </c>
      <c r="BC52" s="101">
        <f>'01 - Veřejné osvětle - 01...'!F33</f>
        <v>0</v>
      </c>
      <c r="BD52" s="103">
        <f>'01 - Veřejné osvětle - 01...'!F34</f>
        <v>0</v>
      </c>
      <c r="BT52" s="104" t="s">
        <v>76</v>
      </c>
      <c r="BV52" s="104" t="s">
        <v>16</v>
      </c>
      <c r="BW52" s="104" t="s">
        <v>77</v>
      </c>
      <c r="BX52" s="104" t="s">
        <v>7</v>
      </c>
      <c r="CL52" s="104" t="s">
        <v>21</v>
      </c>
      <c r="CM52" s="104" t="s">
        <v>78</v>
      </c>
    </row>
    <row r="53" spans="1:91" s="5" customFormat="1" ht="47.25" customHeight="1">
      <c r="A53" s="94" t="s">
        <v>72</v>
      </c>
      <c r="B53" s="95"/>
      <c r="C53" s="96"/>
      <c r="D53" s="353" t="s">
        <v>79</v>
      </c>
      <c r="E53" s="353"/>
      <c r="F53" s="353"/>
      <c r="G53" s="353"/>
      <c r="H53" s="353"/>
      <c r="I53" s="97"/>
      <c r="J53" s="353" t="s">
        <v>79</v>
      </c>
      <c r="K53" s="353"/>
      <c r="L53" s="353"/>
      <c r="M53" s="353"/>
      <c r="N53" s="353"/>
      <c r="O53" s="353"/>
      <c r="P53" s="353"/>
      <c r="Q53" s="353"/>
      <c r="R53" s="353"/>
      <c r="S53" s="353"/>
      <c r="T53" s="353"/>
      <c r="U53" s="353"/>
      <c r="V53" s="353"/>
      <c r="W53" s="353"/>
      <c r="X53" s="353"/>
      <c r="Y53" s="353"/>
      <c r="Z53" s="353"/>
      <c r="AA53" s="353"/>
      <c r="AB53" s="353"/>
      <c r="AC53" s="353"/>
      <c r="AD53" s="353"/>
      <c r="AE53" s="353"/>
      <c r="AF53" s="353"/>
      <c r="AG53" s="351">
        <f>'02 - Parkoviště - 02 - Pa...'!J27</f>
        <v>0</v>
      </c>
      <c r="AH53" s="352"/>
      <c r="AI53" s="352"/>
      <c r="AJ53" s="352"/>
      <c r="AK53" s="352"/>
      <c r="AL53" s="352"/>
      <c r="AM53" s="352"/>
      <c r="AN53" s="351">
        <f>SUM(AG53,AT53)</f>
        <v>0</v>
      </c>
      <c r="AO53" s="352"/>
      <c r="AP53" s="352"/>
      <c r="AQ53" s="98" t="s">
        <v>75</v>
      </c>
      <c r="AR53" s="99"/>
      <c r="AS53" s="100">
        <v>0</v>
      </c>
      <c r="AT53" s="101">
        <f>ROUND(SUM(AV53:AW53),2)</f>
        <v>0</v>
      </c>
      <c r="AU53" s="102">
        <f>'02 - Parkoviště - 02 - Pa...'!P83</f>
        <v>0</v>
      </c>
      <c r="AV53" s="101">
        <f>'02 - Parkoviště - 02 - Pa...'!J30</f>
        <v>0</v>
      </c>
      <c r="AW53" s="101">
        <f>'02 - Parkoviště - 02 - Pa...'!J31</f>
        <v>0</v>
      </c>
      <c r="AX53" s="101">
        <f>'02 - Parkoviště - 02 - Pa...'!J32</f>
        <v>0</v>
      </c>
      <c r="AY53" s="101">
        <f>'02 - Parkoviště - 02 - Pa...'!J33</f>
        <v>0</v>
      </c>
      <c r="AZ53" s="101">
        <f>'02 - Parkoviště - 02 - Pa...'!F30</f>
        <v>0</v>
      </c>
      <c r="BA53" s="101">
        <f>'02 - Parkoviště - 02 - Pa...'!F31</f>
        <v>0</v>
      </c>
      <c r="BB53" s="101">
        <f>'02 - Parkoviště - 02 - Pa...'!F32</f>
        <v>0</v>
      </c>
      <c r="BC53" s="101">
        <f>'02 - Parkoviště - 02 - Pa...'!F33</f>
        <v>0</v>
      </c>
      <c r="BD53" s="103">
        <f>'02 - Parkoviště - 02 - Pa...'!F34</f>
        <v>0</v>
      </c>
      <c r="BT53" s="104" t="s">
        <v>76</v>
      </c>
      <c r="BV53" s="104" t="s">
        <v>16</v>
      </c>
      <c r="BW53" s="104" t="s">
        <v>80</v>
      </c>
      <c r="BX53" s="104" t="s">
        <v>7</v>
      </c>
      <c r="CL53" s="104" t="s">
        <v>21</v>
      </c>
      <c r="CM53" s="104" t="s">
        <v>78</v>
      </c>
    </row>
    <row r="54" spans="1:91" s="5" customFormat="1" ht="31.5" customHeight="1">
      <c r="A54" s="94" t="s">
        <v>72</v>
      </c>
      <c r="B54" s="95"/>
      <c r="C54" s="96"/>
      <c r="D54" s="353" t="s">
        <v>81</v>
      </c>
      <c r="E54" s="353"/>
      <c r="F54" s="353"/>
      <c r="G54" s="353"/>
      <c r="H54" s="353"/>
      <c r="I54" s="97"/>
      <c r="J54" s="353" t="s">
        <v>81</v>
      </c>
      <c r="K54" s="353"/>
      <c r="L54" s="353"/>
      <c r="M54" s="353"/>
      <c r="N54" s="353"/>
      <c r="O54" s="353"/>
      <c r="P54" s="353"/>
      <c r="Q54" s="353"/>
      <c r="R54" s="353"/>
      <c r="S54" s="353"/>
      <c r="T54" s="353"/>
      <c r="U54" s="353"/>
      <c r="V54" s="353"/>
      <c r="W54" s="353"/>
      <c r="X54" s="353"/>
      <c r="Y54" s="353"/>
      <c r="Z54" s="353"/>
      <c r="AA54" s="353"/>
      <c r="AB54" s="353"/>
      <c r="AC54" s="353"/>
      <c r="AD54" s="353"/>
      <c r="AE54" s="353"/>
      <c r="AF54" s="353"/>
      <c r="AG54" s="351">
        <f>'03 - Ostatní - 03 - Ostatní'!J27</f>
        <v>0</v>
      </c>
      <c r="AH54" s="352"/>
      <c r="AI54" s="352"/>
      <c r="AJ54" s="352"/>
      <c r="AK54" s="352"/>
      <c r="AL54" s="352"/>
      <c r="AM54" s="352"/>
      <c r="AN54" s="351">
        <f>SUM(AG54,AT54)</f>
        <v>0</v>
      </c>
      <c r="AO54" s="352"/>
      <c r="AP54" s="352"/>
      <c r="AQ54" s="98" t="s">
        <v>75</v>
      </c>
      <c r="AR54" s="99"/>
      <c r="AS54" s="105">
        <v>0</v>
      </c>
      <c r="AT54" s="106">
        <f>ROUND(SUM(AV54:AW54),2)</f>
        <v>0</v>
      </c>
      <c r="AU54" s="107">
        <f>'03 - Ostatní - 03 - Ostatní'!P80</f>
        <v>0</v>
      </c>
      <c r="AV54" s="106">
        <f>'03 - Ostatní - 03 - Ostatní'!J30</f>
        <v>0</v>
      </c>
      <c r="AW54" s="106">
        <f>'03 - Ostatní - 03 - Ostatní'!J31</f>
        <v>0</v>
      </c>
      <c r="AX54" s="106">
        <f>'03 - Ostatní - 03 - Ostatní'!J32</f>
        <v>0</v>
      </c>
      <c r="AY54" s="106">
        <f>'03 - Ostatní - 03 - Ostatní'!J33</f>
        <v>0</v>
      </c>
      <c r="AZ54" s="106">
        <f>'03 - Ostatní - 03 - Ostatní'!F30</f>
        <v>0</v>
      </c>
      <c r="BA54" s="106">
        <f>'03 - Ostatní - 03 - Ostatní'!F31</f>
        <v>0</v>
      </c>
      <c r="BB54" s="106">
        <f>'03 - Ostatní - 03 - Ostatní'!F32</f>
        <v>0</v>
      </c>
      <c r="BC54" s="106">
        <f>'03 - Ostatní - 03 - Ostatní'!F33</f>
        <v>0</v>
      </c>
      <c r="BD54" s="108">
        <f>'03 - Ostatní - 03 - Ostatní'!F34</f>
        <v>0</v>
      </c>
      <c r="BT54" s="104" t="s">
        <v>76</v>
      </c>
      <c r="BV54" s="104" t="s">
        <v>16</v>
      </c>
      <c r="BW54" s="104" t="s">
        <v>82</v>
      </c>
      <c r="BX54" s="104" t="s">
        <v>7</v>
      </c>
      <c r="CL54" s="104" t="s">
        <v>21</v>
      </c>
      <c r="CM54" s="104" t="s">
        <v>78</v>
      </c>
    </row>
    <row r="55" spans="1:91" s="1" customFormat="1" ht="30" customHeight="1">
      <c r="B55" s="39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59"/>
    </row>
    <row r="56" spans="1:91" s="1" customFormat="1" ht="6.95" customHeight="1">
      <c r="B56" s="54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9"/>
    </row>
  </sheetData>
  <sheetProtection algorithmName="SHA-512" hashValue="09Xdzj1optjgO/G5s3F1NKJms+Gcd9beFkyyjy93AtSVDCK9aiWvkwXuBCJyd3vUGs75EnPXvzcrNRTf09R8Sg==" saltValue="o77T4auQWxMxXKj+B82tG4aJ1/yT8wUt0xRchnLYATv3pbdU71xlNy6K6EcxYmfs9x/QAtGlCCi5ot6KaHuvKw==" spinCount="100000" sheet="1" objects="1" scenarios="1" formatColumns="0" formatRows="0"/>
  <mergeCells count="49">
    <mergeCell ref="AR2:BE2"/>
    <mergeCell ref="AN54:AP54"/>
    <mergeCell ref="AG54:AM54"/>
    <mergeCell ref="D54:H54"/>
    <mergeCell ref="J54:AF54"/>
    <mergeCell ref="AG51:AM51"/>
    <mergeCell ref="AN51:AP51"/>
    <mergeCell ref="AN52:AP52"/>
    <mergeCell ref="AG52:AM52"/>
    <mergeCell ref="D52:H52"/>
    <mergeCell ref="J52:AF52"/>
    <mergeCell ref="AN53:AP53"/>
    <mergeCell ref="AG53:AM53"/>
    <mergeCell ref="D53:H53"/>
    <mergeCell ref="J53:AF53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W28:AE28"/>
    <mergeCell ref="AK28:AO28"/>
    <mergeCell ref="L29:O29"/>
    <mergeCell ref="W29:AE29"/>
    <mergeCell ref="AK29:AO2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</mergeCells>
  <hyperlinks>
    <hyperlink ref="K1:S1" location="C2" display="1) Rekapitulace stavby"/>
    <hyperlink ref="W1:AI1" location="C51" display="2) Rekapitulace objektů stavby a soupisů prací"/>
    <hyperlink ref="A52" location="'01 - Veřejné osvětle - 01...'!C2" display="/"/>
    <hyperlink ref="A53" location="'02 - Parkoviště - 02 - Pa...'!C2" display="/"/>
    <hyperlink ref="A54" location="'03 - Ostatní - 03 - Ostatní'!C2" display="/"/>
  </hyperlinks>
  <pageMargins left="0.58333330000000005" right="0.58333330000000005" top="0.58333330000000005" bottom="0.58333330000000005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02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09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19"/>
      <c r="B1" s="110"/>
      <c r="C1" s="110"/>
      <c r="D1" s="111" t="s">
        <v>1</v>
      </c>
      <c r="E1" s="110"/>
      <c r="F1" s="112" t="s">
        <v>83</v>
      </c>
      <c r="G1" s="365" t="s">
        <v>84</v>
      </c>
      <c r="H1" s="365"/>
      <c r="I1" s="113"/>
      <c r="J1" s="112" t="s">
        <v>85</v>
      </c>
      <c r="K1" s="111" t="s">
        <v>86</v>
      </c>
      <c r="L1" s="112" t="s">
        <v>87</v>
      </c>
      <c r="M1" s="112"/>
      <c r="N1" s="112"/>
      <c r="O1" s="112"/>
      <c r="P1" s="112"/>
      <c r="Q1" s="112"/>
      <c r="R1" s="112"/>
      <c r="S1" s="112"/>
      <c r="T1" s="112"/>
      <c r="U1" s="18"/>
      <c r="V1" s="18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</row>
    <row r="2" spans="1:70" ht="36.950000000000003" customHeight="1">
      <c r="L2" s="356"/>
      <c r="M2" s="356"/>
      <c r="N2" s="356"/>
      <c r="O2" s="356"/>
      <c r="P2" s="356"/>
      <c r="Q2" s="356"/>
      <c r="R2" s="356"/>
      <c r="S2" s="356"/>
      <c r="T2" s="356"/>
      <c r="U2" s="356"/>
      <c r="V2" s="356"/>
      <c r="AT2" s="22" t="s">
        <v>77</v>
      </c>
    </row>
    <row r="3" spans="1:70" ht="6.95" customHeight="1">
      <c r="B3" s="23"/>
      <c r="C3" s="24"/>
      <c r="D3" s="24"/>
      <c r="E3" s="24"/>
      <c r="F3" s="24"/>
      <c r="G3" s="24"/>
      <c r="H3" s="24"/>
      <c r="I3" s="114"/>
      <c r="J3" s="24"/>
      <c r="K3" s="25"/>
      <c r="AT3" s="22" t="s">
        <v>78</v>
      </c>
    </row>
    <row r="4" spans="1:70" ht="36.950000000000003" customHeight="1">
      <c r="B4" s="26"/>
      <c r="C4" s="27"/>
      <c r="D4" s="28" t="s">
        <v>88</v>
      </c>
      <c r="E4" s="27"/>
      <c r="F4" s="27"/>
      <c r="G4" s="27"/>
      <c r="H4" s="27"/>
      <c r="I4" s="115"/>
      <c r="J4" s="27"/>
      <c r="K4" s="29"/>
      <c r="M4" s="30" t="s">
        <v>12</v>
      </c>
      <c r="AT4" s="22" t="s">
        <v>6</v>
      </c>
    </row>
    <row r="5" spans="1:70" ht="6.95" customHeight="1">
      <c r="B5" s="26"/>
      <c r="C5" s="27"/>
      <c r="D5" s="27"/>
      <c r="E5" s="27"/>
      <c r="F5" s="27"/>
      <c r="G5" s="27"/>
      <c r="H5" s="27"/>
      <c r="I5" s="115"/>
      <c r="J5" s="27"/>
      <c r="K5" s="29"/>
    </row>
    <row r="6" spans="1:70">
      <c r="B6" s="26"/>
      <c r="C6" s="27"/>
      <c r="D6" s="35" t="s">
        <v>18</v>
      </c>
      <c r="E6" s="27"/>
      <c r="F6" s="27"/>
      <c r="G6" s="27"/>
      <c r="H6" s="27"/>
      <c r="I6" s="115"/>
      <c r="J6" s="27"/>
      <c r="K6" s="29"/>
    </row>
    <row r="7" spans="1:70" ht="16.5" customHeight="1">
      <c r="B7" s="26"/>
      <c r="C7" s="27"/>
      <c r="D7" s="27"/>
      <c r="E7" s="357" t="str">
        <f>'Rekapitulace stavby'!K6</f>
        <v>17005 - Zhořelecká II.etapa (3)</v>
      </c>
      <c r="F7" s="358"/>
      <c r="G7" s="358"/>
      <c r="H7" s="358"/>
      <c r="I7" s="115"/>
      <c r="J7" s="27"/>
      <c r="K7" s="29"/>
    </row>
    <row r="8" spans="1:70" s="1" customFormat="1">
      <c r="B8" s="39"/>
      <c r="C8" s="40"/>
      <c r="D8" s="35" t="s">
        <v>89</v>
      </c>
      <c r="E8" s="40"/>
      <c r="F8" s="40"/>
      <c r="G8" s="40"/>
      <c r="H8" s="40"/>
      <c r="I8" s="116"/>
      <c r="J8" s="40"/>
      <c r="K8" s="43"/>
    </row>
    <row r="9" spans="1:70" s="1" customFormat="1" ht="36.950000000000003" customHeight="1">
      <c r="B9" s="39"/>
      <c r="C9" s="40"/>
      <c r="D9" s="40"/>
      <c r="E9" s="359" t="s">
        <v>90</v>
      </c>
      <c r="F9" s="360"/>
      <c r="G9" s="360"/>
      <c r="H9" s="360"/>
      <c r="I9" s="116"/>
      <c r="J9" s="40"/>
      <c r="K9" s="43"/>
    </row>
    <row r="10" spans="1:70" s="1" customFormat="1" ht="13.5">
      <c r="B10" s="39"/>
      <c r="C10" s="40"/>
      <c r="D10" s="40"/>
      <c r="E10" s="40"/>
      <c r="F10" s="40"/>
      <c r="G10" s="40"/>
      <c r="H10" s="40"/>
      <c r="I10" s="116"/>
      <c r="J10" s="40"/>
      <c r="K10" s="43"/>
    </row>
    <row r="11" spans="1:70" s="1" customFormat="1" ht="14.45" customHeight="1">
      <c r="B11" s="39"/>
      <c r="C11" s="40"/>
      <c r="D11" s="35" t="s">
        <v>20</v>
      </c>
      <c r="E11" s="40"/>
      <c r="F11" s="33" t="s">
        <v>21</v>
      </c>
      <c r="G11" s="40"/>
      <c r="H11" s="40"/>
      <c r="I11" s="117" t="s">
        <v>22</v>
      </c>
      <c r="J11" s="33" t="s">
        <v>21</v>
      </c>
      <c r="K11" s="43"/>
    </row>
    <row r="12" spans="1:70" s="1" customFormat="1" ht="14.45" customHeight="1">
      <c r="B12" s="39"/>
      <c r="C12" s="40"/>
      <c r="D12" s="35" t="s">
        <v>23</v>
      </c>
      <c r="E12" s="40"/>
      <c r="F12" s="33" t="s">
        <v>24</v>
      </c>
      <c r="G12" s="40"/>
      <c r="H12" s="40"/>
      <c r="I12" s="117" t="s">
        <v>25</v>
      </c>
      <c r="J12" s="118" t="str">
        <f>'Rekapitulace stavby'!AN8</f>
        <v>22. 5. 2018</v>
      </c>
      <c r="K12" s="43"/>
    </row>
    <row r="13" spans="1:70" s="1" customFormat="1" ht="10.9" customHeight="1">
      <c r="B13" s="39"/>
      <c r="C13" s="40"/>
      <c r="D13" s="40"/>
      <c r="E13" s="40"/>
      <c r="F13" s="40"/>
      <c r="G13" s="40"/>
      <c r="H13" s="40"/>
      <c r="I13" s="116"/>
      <c r="J13" s="40"/>
      <c r="K13" s="43"/>
    </row>
    <row r="14" spans="1:70" s="1" customFormat="1" ht="14.45" customHeight="1">
      <c r="B14" s="39"/>
      <c r="C14" s="40"/>
      <c r="D14" s="35" t="s">
        <v>27</v>
      </c>
      <c r="E14" s="40"/>
      <c r="F14" s="40"/>
      <c r="G14" s="40"/>
      <c r="H14" s="40"/>
      <c r="I14" s="117" t="s">
        <v>28</v>
      </c>
      <c r="J14" s="33" t="str">
        <f>IF('Rekapitulace stavby'!AN10="","",'Rekapitulace stavby'!AN10)</f>
        <v/>
      </c>
      <c r="K14" s="43"/>
    </row>
    <row r="15" spans="1:70" s="1" customFormat="1" ht="18" customHeight="1">
      <c r="B15" s="39"/>
      <c r="C15" s="40"/>
      <c r="D15" s="40"/>
      <c r="E15" s="33" t="str">
        <f>IF('Rekapitulace stavby'!E11="","",'Rekapitulace stavby'!E11)</f>
        <v xml:space="preserve"> </v>
      </c>
      <c r="F15" s="40"/>
      <c r="G15" s="40"/>
      <c r="H15" s="40"/>
      <c r="I15" s="117" t="s">
        <v>29</v>
      </c>
      <c r="J15" s="33" t="str">
        <f>IF('Rekapitulace stavby'!AN11="","",'Rekapitulace stavby'!AN11)</f>
        <v/>
      </c>
      <c r="K15" s="43"/>
    </row>
    <row r="16" spans="1:70" s="1" customFormat="1" ht="6.95" customHeight="1">
      <c r="B16" s="39"/>
      <c r="C16" s="40"/>
      <c r="D16" s="40"/>
      <c r="E16" s="40"/>
      <c r="F16" s="40"/>
      <c r="G16" s="40"/>
      <c r="H16" s="40"/>
      <c r="I16" s="116"/>
      <c r="J16" s="40"/>
      <c r="K16" s="43"/>
    </row>
    <row r="17" spans="2:11" s="1" customFormat="1" ht="14.45" customHeight="1">
      <c r="B17" s="39"/>
      <c r="C17" s="40"/>
      <c r="D17" s="35" t="s">
        <v>30</v>
      </c>
      <c r="E17" s="40"/>
      <c r="F17" s="40"/>
      <c r="G17" s="40"/>
      <c r="H17" s="40"/>
      <c r="I17" s="117" t="s">
        <v>28</v>
      </c>
      <c r="J17" s="33" t="str">
        <f>IF('Rekapitulace stavby'!AN13="Vyplň údaj","",IF('Rekapitulace stavby'!AN13="","",'Rekapitulace stavby'!AN13))</f>
        <v/>
      </c>
      <c r="K17" s="43"/>
    </row>
    <row r="18" spans="2:11" s="1" customFormat="1" ht="18" customHeight="1">
      <c r="B18" s="39"/>
      <c r="C18" s="40"/>
      <c r="D18" s="40"/>
      <c r="E18" s="33" t="str">
        <f>IF('Rekapitulace stavby'!E14="Vyplň údaj","",IF('Rekapitulace stavby'!E14="","",'Rekapitulace stavby'!E14))</f>
        <v/>
      </c>
      <c r="F18" s="40"/>
      <c r="G18" s="40"/>
      <c r="H18" s="40"/>
      <c r="I18" s="117" t="s">
        <v>29</v>
      </c>
      <c r="J18" s="33" t="str">
        <f>IF('Rekapitulace stavby'!AN14="Vyplň údaj","",IF('Rekapitulace stavby'!AN14="","",'Rekapitulace stavby'!AN14))</f>
        <v/>
      </c>
      <c r="K18" s="43"/>
    </row>
    <row r="19" spans="2:11" s="1" customFormat="1" ht="6.95" customHeight="1">
      <c r="B19" s="39"/>
      <c r="C19" s="40"/>
      <c r="D19" s="40"/>
      <c r="E19" s="40"/>
      <c r="F19" s="40"/>
      <c r="G19" s="40"/>
      <c r="H19" s="40"/>
      <c r="I19" s="116"/>
      <c r="J19" s="40"/>
      <c r="K19" s="43"/>
    </row>
    <row r="20" spans="2:11" s="1" customFormat="1" ht="14.45" customHeight="1">
      <c r="B20" s="39"/>
      <c r="C20" s="40"/>
      <c r="D20" s="35" t="s">
        <v>32</v>
      </c>
      <c r="E20" s="40"/>
      <c r="F20" s="40"/>
      <c r="G20" s="40"/>
      <c r="H20" s="40"/>
      <c r="I20" s="117" t="s">
        <v>28</v>
      </c>
      <c r="J20" s="33" t="str">
        <f>IF('Rekapitulace stavby'!AN16="","",'Rekapitulace stavby'!AN16)</f>
        <v/>
      </c>
      <c r="K20" s="43"/>
    </row>
    <row r="21" spans="2:11" s="1" customFormat="1" ht="18" customHeight="1">
      <c r="B21" s="39"/>
      <c r="C21" s="40"/>
      <c r="D21" s="40"/>
      <c r="E21" s="33" t="str">
        <f>IF('Rekapitulace stavby'!E17="","",'Rekapitulace stavby'!E17)</f>
        <v xml:space="preserve"> </v>
      </c>
      <c r="F21" s="40"/>
      <c r="G21" s="40"/>
      <c r="H21" s="40"/>
      <c r="I21" s="117" t="s">
        <v>29</v>
      </c>
      <c r="J21" s="33" t="str">
        <f>IF('Rekapitulace stavby'!AN17="","",'Rekapitulace stavby'!AN17)</f>
        <v/>
      </c>
      <c r="K21" s="43"/>
    </row>
    <row r="22" spans="2:11" s="1" customFormat="1" ht="6.95" customHeight="1">
      <c r="B22" s="39"/>
      <c r="C22" s="40"/>
      <c r="D22" s="40"/>
      <c r="E22" s="40"/>
      <c r="F22" s="40"/>
      <c r="G22" s="40"/>
      <c r="H22" s="40"/>
      <c r="I22" s="116"/>
      <c r="J22" s="40"/>
      <c r="K22" s="43"/>
    </row>
    <row r="23" spans="2:11" s="1" customFormat="1" ht="14.45" customHeight="1">
      <c r="B23" s="39"/>
      <c r="C23" s="40"/>
      <c r="D23" s="35" t="s">
        <v>34</v>
      </c>
      <c r="E23" s="40"/>
      <c r="F23" s="40"/>
      <c r="G23" s="40"/>
      <c r="H23" s="40"/>
      <c r="I23" s="116"/>
      <c r="J23" s="40"/>
      <c r="K23" s="43"/>
    </row>
    <row r="24" spans="2:11" s="6" customFormat="1" ht="16.5" customHeight="1">
      <c r="B24" s="119"/>
      <c r="C24" s="120"/>
      <c r="D24" s="120"/>
      <c r="E24" s="326" t="s">
        <v>21</v>
      </c>
      <c r="F24" s="326"/>
      <c r="G24" s="326"/>
      <c r="H24" s="326"/>
      <c r="I24" s="121"/>
      <c r="J24" s="120"/>
      <c r="K24" s="122"/>
    </row>
    <row r="25" spans="2:11" s="1" customFormat="1" ht="6.95" customHeight="1">
      <c r="B25" s="39"/>
      <c r="C25" s="40"/>
      <c r="D25" s="40"/>
      <c r="E25" s="40"/>
      <c r="F25" s="40"/>
      <c r="G25" s="40"/>
      <c r="H25" s="40"/>
      <c r="I25" s="116"/>
      <c r="J25" s="40"/>
      <c r="K25" s="43"/>
    </row>
    <row r="26" spans="2:11" s="1" customFormat="1" ht="6.95" customHeight="1">
      <c r="B26" s="39"/>
      <c r="C26" s="40"/>
      <c r="D26" s="83"/>
      <c r="E26" s="83"/>
      <c r="F26" s="83"/>
      <c r="G26" s="83"/>
      <c r="H26" s="83"/>
      <c r="I26" s="123"/>
      <c r="J26" s="83"/>
      <c r="K26" s="124"/>
    </row>
    <row r="27" spans="2:11" s="1" customFormat="1" ht="25.35" customHeight="1">
      <c r="B27" s="39"/>
      <c r="C27" s="40"/>
      <c r="D27" s="125" t="s">
        <v>35</v>
      </c>
      <c r="E27" s="40"/>
      <c r="F27" s="40"/>
      <c r="G27" s="40"/>
      <c r="H27" s="40"/>
      <c r="I27" s="116"/>
      <c r="J27" s="126">
        <f>ROUND(J76,2)</f>
        <v>0</v>
      </c>
      <c r="K27" s="43"/>
    </row>
    <row r="28" spans="2:11" s="1" customFormat="1" ht="6.95" customHeight="1">
      <c r="B28" s="39"/>
      <c r="C28" s="40"/>
      <c r="D28" s="83"/>
      <c r="E28" s="83"/>
      <c r="F28" s="83"/>
      <c r="G28" s="83"/>
      <c r="H28" s="83"/>
      <c r="I28" s="123"/>
      <c r="J28" s="83"/>
      <c r="K28" s="124"/>
    </row>
    <row r="29" spans="2:11" s="1" customFormat="1" ht="14.45" customHeight="1">
      <c r="B29" s="39"/>
      <c r="C29" s="40"/>
      <c r="D29" s="40"/>
      <c r="E29" s="40"/>
      <c r="F29" s="44" t="s">
        <v>37</v>
      </c>
      <c r="G29" s="40"/>
      <c r="H29" s="40"/>
      <c r="I29" s="127" t="s">
        <v>36</v>
      </c>
      <c r="J29" s="44" t="s">
        <v>38</v>
      </c>
      <c r="K29" s="43"/>
    </row>
    <row r="30" spans="2:11" s="1" customFormat="1" ht="14.45" customHeight="1">
      <c r="B30" s="39"/>
      <c r="C30" s="40"/>
      <c r="D30" s="47" t="s">
        <v>39</v>
      </c>
      <c r="E30" s="47" t="s">
        <v>40</v>
      </c>
      <c r="F30" s="128">
        <f>ROUND(SUM(BE76:BE101), 2)</f>
        <v>0</v>
      </c>
      <c r="G30" s="40"/>
      <c r="H30" s="40"/>
      <c r="I30" s="129">
        <v>0.21</v>
      </c>
      <c r="J30" s="128">
        <f>ROUND(ROUND((SUM(BE76:BE101)), 2)*I30, 2)</f>
        <v>0</v>
      </c>
      <c r="K30" s="43"/>
    </row>
    <row r="31" spans="2:11" s="1" customFormat="1" ht="14.45" customHeight="1">
      <c r="B31" s="39"/>
      <c r="C31" s="40"/>
      <c r="D31" s="40"/>
      <c r="E31" s="47" t="s">
        <v>41</v>
      </c>
      <c r="F31" s="128">
        <f>ROUND(SUM(BF76:BF101), 2)</f>
        <v>0</v>
      </c>
      <c r="G31" s="40"/>
      <c r="H31" s="40"/>
      <c r="I31" s="129">
        <v>0.15</v>
      </c>
      <c r="J31" s="128">
        <f>ROUND(ROUND((SUM(BF76:BF101)), 2)*I31, 2)</f>
        <v>0</v>
      </c>
      <c r="K31" s="43"/>
    </row>
    <row r="32" spans="2:11" s="1" customFormat="1" ht="14.45" hidden="1" customHeight="1">
      <c r="B32" s="39"/>
      <c r="C32" s="40"/>
      <c r="D32" s="40"/>
      <c r="E32" s="47" t="s">
        <v>42</v>
      </c>
      <c r="F32" s="128">
        <f>ROUND(SUM(BG76:BG101), 2)</f>
        <v>0</v>
      </c>
      <c r="G32" s="40"/>
      <c r="H32" s="40"/>
      <c r="I32" s="129">
        <v>0.21</v>
      </c>
      <c r="J32" s="128">
        <v>0</v>
      </c>
      <c r="K32" s="43"/>
    </row>
    <row r="33" spans="2:11" s="1" customFormat="1" ht="14.45" hidden="1" customHeight="1">
      <c r="B33" s="39"/>
      <c r="C33" s="40"/>
      <c r="D33" s="40"/>
      <c r="E33" s="47" t="s">
        <v>43</v>
      </c>
      <c r="F33" s="128">
        <f>ROUND(SUM(BH76:BH101), 2)</f>
        <v>0</v>
      </c>
      <c r="G33" s="40"/>
      <c r="H33" s="40"/>
      <c r="I33" s="129">
        <v>0.15</v>
      </c>
      <c r="J33" s="128">
        <v>0</v>
      </c>
      <c r="K33" s="43"/>
    </row>
    <row r="34" spans="2:11" s="1" customFormat="1" ht="14.45" hidden="1" customHeight="1">
      <c r="B34" s="39"/>
      <c r="C34" s="40"/>
      <c r="D34" s="40"/>
      <c r="E34" s="47" t="s">
        <v>44</v>
      </c>
      <c r="F34" s="128">
        <f>ROUND(SUM(BI76:BI101), 2)</f>
        <v>0</v>
      </c>
      <c r="G34" s="40"/>
      <c r="H34" s="40"/>
      <c r="I34" s="129">
        <v>0</v>
      </c>
      <c r="J34" s="128">
        <v>0</v>
      </c>
      <c r="K34" s="43"/>
    </row>
    <row r="35" spans="2:11" s="1" customFormat="1" ht="6.95" customHeight="1">
      <c r="B35" s="39"/>
      <c r="C35" s="40"/>
      <c r="D35" s="40"/>
      <c r="E35" s="40"/>
      <c r="F35" s="40"/>
      <c r="G35" s="40"/>
      <c r="H35" s="40"/>
      <c r="I35" s="116"/>
      <c r="J35" s="40"/>
      <c r="K35" s="43"/>
    </row>
    <row r="36" spans="2:11" s="1" customFormat="1" ht="25.35" customHeight="1">
      <c r="B36" s="39"/>
      <c r="C36" s="130"/>
      <c r="D36" s="131" t="s">
        <v>45</v>
      </c>
      <c r="E36" s="77"/>
      <c r="F36" s="77"/>
      <c r="G36" s="132" t="s">
        <v>46</v>
      </c>
      <c r="H36" s="133" t="s">
        <v>47</v>
      </c>
      <c r="I36" s="134"/>
      <c r="J36" s="135">
        <f>SUM(J27:J34)</f>
        <v>0</v>
      </c>
      <c r="K36" s="136"/>
    </row>
    <row r="37" spans="2:11" s="1" customFormat="1" ht="14.45" customHeight="1">
      <c r="B37" s="54"/>
      <c r="C37" s="55"/>
      <c r="D37" s="55"/>
      <c r="E37" s="55"/>
      <c r="F37" s="55"/>
      <c r="G37" s="55"/>
      <c r="H37" s="55"/>
      <c r="I37" s="137"/>
      <c r="J37" s="55"/>
      <c r="K37" s="56"/>
    </row>
    <row r="41" spans="2:11" s="1" customFormat="1" ht="6.95" customHeight="1">
      <c r="B41" s="138"/>
      <c r="C41" s="139"/>
      <c r="D41" s="139"/>
      <c r="E41" s="139"/>
      <c r="F41" s="139"/>
      <c r="G41" s="139"/>
      <c r="H41" s="139"/>
      <c r="I41" s="140"/>
      <c r="J41" s="139"/>
      <c r="K41" s="141"/>
    </row>
    <row r="42" spans="2:11" s="1" customFormat="1" ht="36.950000000000003" customHeight="1">
      <c r="B42" s="39"/>
      <c r="C42" s="28" t="s">
        <v>91</v>
      </c>
      <c r="D42" s="40"/>
      <c r="E42" s="40"/>
      <c r="F42" s="40"/>
      <c r="G42" s="40"/>
      <c r="H42" s="40"/>
      <c r="I42" s="116"/>
      <c r="J42" s="40"/>
      <c r="K42" s="43"/>
    </row>
    <row r="43" spans="2:11" s="1" customFormat="1" ht="6.95" customHeight="1">
      <c r="B43" s="39"/>
      <c r="C43" s="40"/>
      <c r="D43" s="40"/>
      <c r="E43" s="40"/>
      <c r="F43" s="40"/>
      <c r="G43" s="40"/>
      <c r="H43" s="40"/>
      <c r="I43" s="116"/>
      <c r="J43" s="40"/>
      <c r="K43" s="43"/>
    </row>
    <row r="44" spans="2:11" s="1" customFormat="1" ht="14.45" customHeight="1">
      <c r="B44" s="39"/>
      <c r="C44" s="35" t="s">
        <v>18</v>
      </c>
      <c r="D44" s="40"/>
      <c r="E44" s="40"/>
      <c r="F44" s="40"/>
      <c r="G44" s="40"/>
      <c r="H44" s="40"/>
      <c r="I44" s="116"/>
      <c r="J44" s="40"/>
      <c r="K44" s="43"/>
    </row>
    <row r="45" spans="2:11" s="1" customFormat="1" ht="16.5" customHeight="1">
      <c r="B45" s="39"/>
      <c r="C45" s="40"/>
      <c r="D45" s="40"/>
      <c r="E45" s="357" t="str">
        <f>E7</f>
        <v>17005 - Zhořelecká II.etapa (3)</v>
      </c>
      <c r="F45" s="358"/>
      <c r="G45" s="358"/>
      <c r="H45" s="358"/>
      <c r="I45" s="116"/>
      <c r="J45" s="40"/>
      <c r="K45" s="43"/>
    </row>
    <row r="46" spans="2:11" s="1" customFormat="1" ht="14.45" customHeight="1">
      <c r="B46" s="39"/>
      <c r="C46" s="35" t="s">
        <v>89</v>
      </c>
      <c r="D46" s="40"/>
      <c r="E46" s="40"/>
      <c r="F46" s="40"/>
      <c r="G46" s="40"/>
      <c r="H46" s="40"/>
      <c r="I46" s="116"/>
      <c r="J46" s="40"/>
      <c r="K46" s="43"/>
    </row>
    <row r="47" spans="2:11" s="1" customFormat="1" ht="17.25" customHeight="1">
      <c r="B47" s="39"/>
      <c r="C47" s="40"/>
      <c r="D47" s="40"/>
      <c r="E47" s="359" t="str">
        <f>E9</f>
        <v>01 - Veřejné osvětle - 01 - Veřejné osvětlení</v>
      </c>
      <c r="F47" s="360"/>
      <c r="G47" s="360"/>
      <c r="H47" s="360"/>
      <c r="I47" s="116"/>
      <c r="J47" s="40"/>
      <c r="K47" s="43"/>
    </row>
    <row r="48" spans="2:11" s="1" customFormat="1" ht="6.95" customHeight="1">
      <c r="B48" s="39"/>
      <c r="C48" s="40"/>
      <c r="D48" s="40"/>
      <c r="E48" s="40"/>
      <c r="F48" s="40"/>
      <c r="G48" s="40"/>
      <c r="H48" s="40"/>
      <c r="I48" s="116"/>
      <c r="J48" s="40"/>
      <c r="K48" s="43"/>
    </row>
    <row r="49" spans="2:47" s="1" customFormat="1" ht="18" customHeight="1">
      <c r="B49" s="39"/>
      <c r="C49" s="35" t="s">
        <v>23</v>
      </c>
      <c r="D49" s="40"/>
      <c r="E49" s="40"/>
      <c r="F49" s="33" t="str">
        <f>F12</f>
        <v xml:space="preserve"> </v>
      </c>
      <c r="G49" s="40"/>
      <c r="H49" s="40"/>
      <c r="I49" s="117" t="s">
        <v>25</v>
      </c>
      <c r="J49" s="118" t="str">
        <f>IF(J12="","",J12)</f>
        <v>22. 5. 2018</v>
      </c>
      <c r="K49" s="43"/>
    </row>
    <row r="50" spans="2:47" s="1" customFormat="1" ht="6.95" customHeight="1">
      <c r="B50" s="39"/>
      <c r="C50" s="40"/>
      <c r="D50" s="40"/>
      <c r="E50" s="40"/>
      <c r="F50" s="40"/>
      <c r="G50" s="40"/>
      <c r="H50" s="40"/>
      <c r="I50" s="116"/>
      <c r="J50" s="40"/>
      <c r="K50" s="43"/>
    </row>
    <row r="51" spans="2:47" s="1" customFormat="1">
      <c r="B51" s="39"/>
      <c r="C51" s="35" t="s">
        <v>27</v>
      </c>
      <c r="D51" s="40"/>
      <c r="E51" s="40"/>
      <c r="F51" s="33" t="str">
        <f>E15</f>
        <v xml:space="preserve"> </v>
      </c>
      <c r="G51" s="40"/>
      <c r="H51" s="40"/>
      <c r="I51" s="117" t="s">
        <v>32</v>
      </c>
      <c r="J51" s="326" t="str">
        <f>E21</f>
        <v xml:space="preserve"> </v>
      </c>
      <c r="K51" s="43"/>
    </row>
    <row r="52" spans="2:47" s="1" customFormat="1" ht="14.45" customHeight="1">
      <c r="B52" s="39"/>
      <c r="C52" s="35" t="s">
        <v>30</v>
      </c>
      <c r="D52" s="40"/>
      <c r="E52" s="40"/>
      <c r="F52" s="33" t="str">
        <f>IF(E18="","",E18)</f>
        <v/>
      </c>
      <c r="G52" s="40"/>
      <c r="H52" s="40"/>
      <c r="I52" s="116"/>
      <c r="J52" s="361"/>
      <c r="K52" s="43"/>
    </row>
    <row r="53" spans="2:47" s="1" customFormat="1" ht="10.35" customHeight="1">
      <c r="B53" s="39"/>
      <c r="C53" s="40"/>
      <c r="D53" s="40"/>
      <c r="E53" s="40"/>
      <c r="F53" s="40"/>
      <c r="G53" s="40"/>
      <c r="H53" s="40"/>
      <c r="I53" s="116"/>
      <c r="J53" s="40"/>
      <c r="K53" s="43"/>
    </row>
    <row r="54" spans="2:47" s="1" customFormat="1" ht="29.25" customHeight="1">
      <c r="B54" s="39"/>
      <c r="C54" s="142" t="s">
        <v>92</v>
      </c>
      <c r="D54" s="130"/>
      <c r="E54" s="130"/>
      <c r="F54" s="130"/>
      <c r="G54" s="130"/>
      <c r="H54" s="130"/>
      <c r="I54" s="143"/>
      <c r="J54" s="144" t="s">
        <v>93</v>
      </c>
      <c r="K54" s="145"/>
    </row>
    <row r="55" spans="2:47" s="1" customFormat="1" ht="10.35" customHeight="1">
      <c r="B55" s="39"/>
      <c r="C55" s="40"/>
      <c r="D55" s="40"/>
      <c r="E55" s="40"/>
      <c r="F55" s="40"/>
      <c r="G55" s="40"/>
      <c r="H55" s="40"/>
      <c r="I55" s="116"/>
      <c r="J55" s="40"/>
      <c r="K55" s="43"/>
    </row>
    <row r="56" spans="2:47" s="1" customFormat="1" ht="29.25" customHeight="1">
      <c r="B56" s="39"/>
      <c r="C56" s="146" t="s">
        <v>94</v>
      </c>
      <c r="D56" s="40"/>
      <c r="E56" s="40"/>
      <c r="F56" s="40"/>
      <c r="G56" s="40"/>
      <c r="H56" s="40"/>
      <c r="I56" s="116"/>
      <c r="J56" s="126">
        <f>J76</f>
        <v>0</v>
      </c>
      <c r="K56" s="43"/>
      <c r="AU56" s="22" t="s">
        <v>95</v>
      </c>
    </row>
    <row r="57" spans="2:47" s="1" customFormat="1" ht="21.75" customHeight="1">
      <c r="B57" s="39"/>
      <c r="C57" s="40"/>
      <c r="D57" s="40"/>
      <c r="E57" s="40"/>
      <c r="F57" s="40"/>
      <c r="G57" s="40"/>
      <c r="H57" s="40"/>
      <c r="I57" s="116"/>
      <c r="J57" s="40"/>
      <c r="K57" s="43"/>
    </row>
    <row r="58" spans="2:47" s="1" customFormat="1" ht="6.95" customHeight="1">
      <c r="B58" s="54"/>
      <c r="C58" s="55"/>
      <c r="D58" s="55"/>
      <c r="E58" s="55"/>
      <c r="F58" s="55"/>
      <c r="G58" s="55"/>
      <c r="H58" s="55"/>
      <c r="I58" s="137"/>
      <c r="J58" s="55"/>
      <c r="K58" s="56"/>
    </row>
    <row r="62" spans="2:47" s="1" customFormat="1" ht="6.95" customHeight="1">
      <c r="B62" s="57"/>
      <c r="C62" s="58"/>
      <c r="D62" s="58"/>
      <c r="E62" s="58"/>
      <c r="F62" s="58"/>
      <c r="G62" s="58"/>
      <c r="H62" s="58"/>
      <c r="I62" s="140"/>
      <c r="J62" s="58"/>
      <c r="K62" s="58"/>
      <c r="L62" s="59"/>
    </row>
    <row r="63" spans="2:47" s="1" customFormat="1" ht="36.950000000000003" customHeight="1">
      <c r="B63" s="39"/>
      <c r="C63" s="60" t="s">
        <v>96</v>
      </c>
      <c r="D63" s="61"/>
      <c r="E63" s="61"/>
      <c r="F63" s="61"/>
      <c r="G63" s="61"/>
      <c r="H63" s="61"/>
      <c r="I63" s="147"/>
      <c r="J63" s="61"/>
      <c r="K63" s="61"/>
      <c r="L63" s="59"/>
    </row>
    <row r="64" spans="2:47" s="1" customFormat="1" ht="6.95" customHeight="1">
      <c r="B64" s="39"/>
      <c r="C64" s="61"/>
      <c r="D64" s="61"/>
      <c r="E64" s="61"/>
      <c r="F64" s="61"/>
      <c r="G64" s="61"/>
      <c r="H64" s="61"/>
      <c r="I64" s="147"/>
      <c r="J64" s="61"/>
      <c r="K64" s="61"/>
      <c r="L64" s="59"/>
    </row>
    <row r="65" spans="2:65" s="1" customFormat="1" ht="14.45" customHeight="1">
      <c r="B65" s="39"/>
      <c r="C65" s="63" t="s">
        <v>18</v>
      </c>
      <c r="D65" s="61"/>
      <c r="E65" s="61"/>
      <c r="F65" s="61"/>
      <c r="G65" s="61"/>
      <c r="H65" s="61"/>
      <c r="I65" s="147"/>
      <c r="J65" s="61"/>
      <c r="K65" s="61"/>
      <c r="L65" s="59"/>
    </row>
    <row r="66" spans="2:65" s="1" customFormat="1" ht="16.5" customHeight="1">
      <c r="B66" s="39"/>
      <c r="C66" s="61"/>
      <c r="D66" s="61"/>
      <c r="E66" s="362" t="str">
        <f>E7</f>
        <v>17005 - Zhořelecká II.etapa (3)</v>
      </c>
      <c r="F66" s="363"/>
      <c r="G66" s="363"/>
      <c r="H66" s="363"/>
      <c r="I66" s="147"/>
      <c r="J66" s="61"/>
      <c r="K66" s="61"/>
      <c r="L66" s="59"/>
    </row>
    <row r="67" spans="2:65" s="1" customFormat="1" ht="14.45" customHeight="1">
      <c r="B67" s="39"/>
      <c r="C67" s="63" t="s">
        <v>89</v>
      </c>
      <c r="D67" s="61"/>
      <c r="E67" s="61"/>
      <c r="F67" s="61"/>
      <c r="G67" s="61"/>
      <c r="H67" s="61"/>
      <c r="I67" s="147"/>
      <c r="J67" s="61"/>
      <c r="K67" s="61"/>
      <c r="L67" s="59"/>
    </row>
    <row r="68" spans="2:65" s="1" customFormat="1" ht="17.25" customHeight="1">
      <c r="B68" s="39"/>
      <c r="C68" s="61"/>
      <c r="D68" s="61"/>
      <c r="E68" s="337" t="str">
        <f>E9</f>
        <v>01 - Veřejné osvětle - 01 - Veřejné osvětlení</v>
      </c>
      <c r="F68" s="364"/>
      <c r="G68" s="364"/>
      <c r="H68" s="364"/>
      <c r="I68" s="147"/>
      <c r="J68" s="61"/>
      <c r="K68" s="61"/>
      <c r="L68" s="59"/>
    </row>
    <row r="69" spans="2:65" s="1" customFormat="1" ht="6.95" customHeight="1">
      <c r="B69" s="39"/>
      <c r="C69" s="61"/>
      <c r="D69" s="61"/>
      <c r="E69" s="61"/>
      <c r="F69" s="61"/>
      <c r="G69" s="61"/>
      <c r="H69" s="61"/>
      <c r="I69" s="147"/>
      <c r="J69" s="61"/>
      <c r="K69" s="61"/>
      <c r="L69" s="59"/>
    </row>
    <row r="70" spans="2:65" s="1" customFormat="1" ht="18" customHeight="1">
      <c r="B70" s="39"/>
      <c r="C70" s="63" t="s">
        <v>23</v>
      </c>
      <c r="D70" s="61"/>
      <c r="E70" s="61"/>
      <c r="F70" s="148" t="str">
        <f>F12</f>
        <v xml:space="preserve"> </v>
      </c>
      <c r="G70" s="61"/>
      <c r="H70" s="61"/>
      <c r="I70" s="149" t="s">
        <v>25</v>
      </c>
      <c r="J70" s="71" t="str">
        <f>IF(J12="","",J12)</f>
        <v>22. 5. 2018</v>
      </c>
      <c r="K70" s="61"/>
      <c r="L70" s="59"/>
    </row>
    <row r="71" spans="2:65" s="1" customFormat="1" ht="6.95" customHeight="1">
      <c r="B71" s="39"/>
      <c r="C71" s="61"/>
      <c r="D71" s="61"/>
      <c r="E71" s="61"/>
      <c r="F71" s="61"/>
      <c r="G71" s="61"/>
      <c r="H71" s="61"/>
      <c r="I71" s="147"/>
      <c r="J71" s="61"/>
      <c r="K71" s="61"/>
      <c r="L71" s="59"/>
    </row>
    <row r="72" spans="2:65" s="1" customFormat="1">
      <c r="B72" s="39"/>
      <c r="C72" s="63" t="s">
        <v>27</v>
      </c>
      <c r="D72" s="61"/>
      <c r="E72" s="61"/>
      <c r="F72" s="148" t="str">
        <f>E15</f>
        <v xml:space="preserve"> </v>
      </c>
      <c r="G72" s="61"/>
      <c r="H72" s="61"/>
      <c r="I72" s="149" t="s">
        <v>32</v>
      </c>
      <c r="J72" s="148" t="str">
        <f>E21</f>
        <v xml:space="preserve"> </v>
      </c>
      <c r="K72" s="61"/>
      <c r="L72" s="59"/>
    </row>
    <row r="73" spans="2:65" s="1" customFormat="1" ht="14.45" customHeight="1">
      <c r="B73" s="39"/>
      <c r="C73" s="63" t="s">
        <v>30</v>
      </c>
      <c r="D73" s="61"/>
      <c r="E73" s="61"/>
      <c r="F73" s="148" t="str">
        <f>IF(E18="","",E18)</f>
        <v/>
      </c>
      <c r="G73" s="61"/>
      <c r="H73" s="61"/>
      <c r="I73" s="147"/>
      <c r="J73" s="61"/>
      <c r="K73" s="61"/>
      <c r="L73" s="59"/>
    </row>
    <row r="74" spans="2:65" s="1" customFormat="1" ht="10.35" customHeight="1">
      <c r="B74" s="39"/>
      <c r="C74" s="61"/>
      <c r="D74" s="61"/>
      <c r="E74" s="61"/>
      <c r="F74" s="61"/>
      <c r="G74" s="61"/>
      <c r="H74" s="61"/>
      <c r="I74" s="147"/>
      <c r="J74" s="61"/>
      <c r="K74" s="61"/>
      <c r="L74" s="59"/>
    </row>
    <row r="75" spans="2:65" s="7" customFormat="1" ht="29.25" customHeight="1">
      <c r="B75" s="150"/>
      <c r="C75" s="151" t="s">
        <v>97</v>
      </c>
      <c r="D75" s="152" t="s">
        <v>54</v>
      </c>
      <c r="E75" s="152" t="s">
        <v>50</v>
      </c>
      <c r="F75" s="152" t="s">
        <v>98</v>
      </c>
      <c r="G75" s="152" t="s">
        <v>99</v>
      </c>
      <c r="H75" s="152" t="s">
        <v>100</v>
      </c>
      <c r="I75" s="153" t="s">
        <v>101</v>
      </c>
      <c r="J75" s="152" t="s">
        <v>93</v>
      </c>
      <c r="K75" s="154" t="s">
        <v>102</v>
      </c>
      <c r="L75" s="155"/>
      <c r="M75" s="79" t="s">
        <v>103</v>
      </c>
      <c r="N75" s="80" t="s">
        <v>39</v>
      </c>
      <c r="O75" s="80" t="s">
        <v>104</v>
      </c>
      <c r="P75" s="80" t="s">
        <v>105</v>
      </c>
      <c r="Q75" s="80" t="s">
        <v>106</v>
      </c>
      <c r="R75" s="80" t="s">
        <v>107</v>
      </c>
      <c r="S75" s="80" t="s">
        <v>108</v>
      </c>
      <c r="T75" s="81" t="s">
        <v>109</v>
      </c>
    </row>
    <row r="76" spans="2:65" s="1" customFormat="1" ht="29.25" customHeight="1">
      <c r="B76" s="39"/>
      <c r="C76" s="85" t="s">
        <v>94</v>
      </c>
      <c r="D76" s="61"/>
      <c r="E76" s="61"/>
      <c r="F76" s="61"/>
      <c r="G76" s="61"/>
      <c r="H76" s="61"/>
      <c r="I76" s="147"/>
      <c r="J76" s="156">
        <f>BK76</f>
        <v>0</v>
      </c>
      <c r="K76" s="61"/>
      <c r="L76" s="59"/>
      <c r="M76" s="82"/>
      <c r="N76" s="83"/>
      <c r="O76" s="83"/>
      <c r="P76" s="157">
        <f>SUM(P77:P101)</f>
        <v>0</v>
      </c>
      <c r="Q76" s="83"/>
      <c r="R76" s="157">
        <f>SUM(R77:R101)</f>
        <v>0</v>
      </c>
      <c r="S76" s="83"/>
      <c r="T76" s="158">
        <f>SUM(T77:T101)</f>
        <v>0</v>
      </c>
      <c r="AT76" s="22" t="s">
        <v>68</v>
      </c>
      <c r="AU76" s="22" t="s">
        <v>95</v>
      </c>
      <c r="BK76" s="159">
        <f>SUM(BK77:BK101)</f>
        <v>0</v>
      </c>
    </row>
    <row r="77" spans="2:65" s="1" customFormat="1" ht="16.5" customHeight="1">
      <c r="B77" s="39"/>
      <c r="C77" s="160" t="s">
        <v>110</v>
      </c>
      <c r="D77" s="160" t="s">
        <v>111</v>
      </c>
      <c r="E77" s="161" t="s">
        <v>112</v>
      </c>
      <c r="F77" s="162" t="s">
        <v>113</v>
      </c>
      <c r="G77" s="163" t="s">
        <v>114</v>
      </c>
      <c r="H77" s="164">
        <v>14</v>
      </c>
      <c r="I77" s="165"/>
      <c r="J77" s="166">
        <f t="shared" ref="J77:J101" si="0">ROUND(I77*H77,2)</f>
        <v>0</v>
      </c>
      <c r="K77" s="162" t="s">
        <v>21</v>
      </c>
      <c r="L77" s="59"/>
      <c r="M77" s="167" t="s">
        <v>21</v>
      </c>
      <c r="N77" s="168" t="s">
        <v>40</v>
      </c>
      <c r="O77" s="40"/>
      <c r="P77" s="169">
        <f t="shared" ref="P77:P101" si="1">O77*H77</f>
        <v>0</v>
      </c>
      <c r="Q77" s="169">
        <v>0</v>
      </c>
      <c r="R77" s="169">
        <f t="shared" ref="R77:R101" si="2">Q77*H77</f>
        <v>0</v>
      </c>
      <c r="S77" s="169">
        <v>0</v>
      </c>
      <c r="T77" s="170">
        <f t="shared" ref="T77:T101" si="3">S77*H77</f>
        <v>0</v>
      </c>
      <c r="AR77" s="22" t="s">
        <v>115</v>
      </c>
      <c r="AT77" s="22" t="s">
        <v>111</v>
      </c>
      <c r="AU77" s="22" t="s">
        <v>69</v>
      </c>
      <c r="AY77" s="22" t="s">
        <v>116</v>
      </c>
      <c r="BE77" s="171">
        <f t="shared" ref="BE77:BE101" si="4">IF(N77="základní",J77,0)</f>
        <v>0</v>
      </c>
      <c r="BF77" s="171">
        <f t="shared" ref="BF77:BF101" si="5">IF(N77="snížená",J77,0)</f>
        <v>0</v>
      </c>
      <c r="BG77" s="171">
        <f t="shared" ref="BG77:BG101" si="6">IF(N77="zákl. přenesená",J77,0)</f>
        <v>0</v>
      </c>
      <c r="BH77" s="171">
        <f t="shared" ref="BH77:BH101" si="7">IF(N77="sníž. přenesená",J77,0)</f>
        <v>0</v>
      </c>
      <c r="BI77" s="171">
        <f t="shared" ref="BI77:BI101" si="8">IF(N77="nulová",J77,0)</f>
        <v>0</v>
      </c>
      <c r="BJ77" s="22" t="s">
        <v>76</v>
      </c>
      <c r="BK77" s="171">
        <f t="shared" ref="BK77:BK101" si="9">ROUND(I77*H77,2)</f>
        <v>0</v>
      </c>
      <c r="BL77" s="22" t="s">
        <v>115</v>
      </c>
      <c r="BM77" s="22" t="s">
        <v>78</v>
      </c>
    </row>
    <row r="78" spans="2:65" s="1" customFormat="1" ht="25.5" customHeight="1">
      <c r="B78" s="39"/>
      <c r="C78" s="160" t="s">
        <v>115</v>
      </c>
      <c r="D78" s="160" t="s">
        <v>111</v>
      </c>
      <c r="E78" s="161" t="s">
        <v>117</v>
      </c>
      <c r="F78" s="162" t="s">
        <v>118</v>
      </c>
      <c r="G78" s="163" t="s">
        <v>114</v>
      </c>
      <c r="H78" s="164">
        <v>14</v>
      </c>
      <c r="I78" s="165"/>
      <c r="J78" s="166">
        <f t="shared" si="0"/>
        <v>0</v>
      </c>
      <c r="K78" s="162" t="s">
        <v>21</v>
      </c>
      <c r="L78" s="59"/>
      <c r="M78" s="167" t="s">
        <v>21</v>
      </c>
      <c r="N78" s="168" t="s">
        <v>40</v>
      </c>
      <c r="O78" s="40"/>
      <c r="P78" s="169">
        <f t="shared" si="1"/>
        <v>0</v>
      </c>
      <c r="Q78" s="169">
        <v>0</v>
      </c>
      <c r="R78" s="169">
        <f t="shared" si="2"/>
        <v>0</v>
      </c>
      <c r="S78" s="169">
        <v>0</v>
      </c>
      <c r="T78" s="170">
        <f t="shared" si="3"/>
        <v>0</v>
      </c>
      <c r="AR78" s="22" t="s">
        <v>115</v>
      </c>
      <c r="AT78" s="22" t="s">
        <v>111</v>
      </c>
      <c r="AU78" s="22" t="s">
        <v>69</v>
      </c>
      <c r="AY78" s="22" t="s">
        <v>116</v>
      </c>
      <c r="BE78" s="171">
        <f t="shared" si="4"/>
        <v>0</v>
      </c>
      <c r="BF78" s="171">
        <f t="shared" si="5"/>
        <v>0</v>
      </c>
      <c r="BG78" s="171">
        <f t="shared" si="6"/>
        <v>0</v>
      </c>
      <c r="BH78" s="171">
        <f t="shared" si="7"/>
        <v>0</v>
      </c>
      <c r="BI78" s="171">
        <f t="shared" si="8"/>
        <v>0</v>
      </c>
      <c r="BJ78" s="22" t="s">
        <v>76</v>
      </c>
      <c r="BK78" s="171">
        <f t="shared" si="9"/>
        <v>0</v>
      </c>
      <c r="BL78" s="22" t="s">
        <v>115</v>
      </c>
      <c r="BM78" s="22" t="s">
        <v>115</v>
      </c>
    </row>
    <row r="79" spans="2:65" s="1" customFormat="1" ht="16.5" customHeight="1">
      <c r="B79" s="39"/>
      <c r="C79" s="160" t="s">
        <v>119</v>
      </c>
      <c r="D79" s="160" t="s">
        <v>111</v>
      </c>
      <c r="E79" s="161" t="s">
        <v>120</v>
      </c>
      <c r="F79" s="162" t="s">
        <v>121</v>
      </c>
      <c r="G79" s="163" t="s">
        <v>122</v>
      </c>
      <c r="H79" s="164">
        <v>140</v>
      </c>
      <c r="I79" s="165"/>
      <c r="J79" s="166">
        <f t="shared" si="0"/>
        <v>0</v>
      </c>
      <c r="K79" s="162" t="s">
        <v>21</v>
      </c>
      <c r="L79" s="59"/>
      <c r="M79" s="167" t="s">
        <v>21</v>
      </c>
      <c r="N79" s="168" t="s">
        <v>40</v>
      </c>
      <c r="O79" s="40"/>
      <c r="P79" s="169">
        <f t="shared" si="1"/>
        <v>0</v>
      </c>
      <c r="Q79" s="169">
        <v>0</v>
      </c>
      <c r="R79" s="169">
        <f t="shared" si="2"/>
        <v>0</v>
      </c>
      <c r="S79" s="169">
        <v>0</v>
      </c>
      <c r="T79" s="170">
        <f t="shared" si="3"/>
        <v>0</v>
      </c>
      <c r="AR79" s="22" t="s">
        <v>115</v>
      </c>
      <c r="AT79" s="22" t="s">
        <v>111</v>
      </c>
      <c r="AU79" s="22" t="s">
        <v>69</v>
      </c>
      <c r="AY79" s="22" t="s">
        <v>116</v>
      </c>
      <c r="BE79" s="171">
        <f t="shared" si="4"/>
        <v>0</v>
      </c>
      <c r="BF79" s="171">
        <f t="shared" si="5"/>
        <v>0</v>
      </c>
      <c r="BG79" s="171">
        <f t="shared" si="6"/>
        <v>0</v>
      </c>
      <c r="BH79" s="171">
        <f t="shared" si="7"/>
        <v>0</v>
      </c>
      <c r="BI79" s="171">
        <f t="shared" si="8"/>
        <v>0</v>
      </c>
      <c r="BJ79" s="22" t="s">
        <v>76</v>
      </c>
      <c r="BK79" s="171">
        <f t="shared" si="9"/>
        <v>0</v>
      </c>
      <c r="BL79" s="22" t="s">
        <v>115</v>
      </c>
      <c r="BM79" s="22" t="s">
        <v>123</v>
      </c>
    </row>
    <row r="80" spans="2:65" s="1" customFormat="1" ht="16.5" customHeight="1">
      <c r="B80" s="39"/>
      <c r="C80" s="160" t="s">
        <v>123</v>
      </c>
      <c r="D80" s="160" t="s">
        <v>111</v>
      </c>
      <c r="E80" s="161" t="s">
        <v>124</v>
      </c>
      <c r="F80" s="162" t="s">
        <v>125</v>
      </c>
      <c r="G80" s="163" t="s">
        <v>122</v>
      </c>
      <c r="H80" s="164">
        <v>525</v>
      </c>
      <c r="I80" s="165"/>
      <c r="J80" s="166">
        <f t="shared" si="0"/>
        <v>0</v>
      </c>
      <c r="K80" s="162" t="s">
        <v>21</v>
      </c>
      <c r="L80" s="59"/>
      <c r="M80" s="167" t="s">
        <v>21</v>
      </c>
      <c r="N80" s="168" t="s">
        <v>40</v>
      </c>
      <c r="O80" s="40"/>
      <c r="P80" s="169">
        <f t="shared" si="1"/>
        <v>0</v>
      </c>
      <c r="Q80" s="169">
        <v>0</v>
      </c>
      <c r="R80" s="169">
        <f t="shared" si="2"/>
        <v>0</v>
      </c>
      <c r="S80" s="169">
        <v>0</v>
      </c>
      <c r="T80" s="170">
        <f t="shared" si="3"/>
        <v>0</v>
      </c>
      <c r="AR80" s="22" t="s">
        <v>115</v>
      </c>
      <c r="AT80" s="22" t="s">
        <v>111</v>
      </c>
      <c r="AU80" s="22" t="s">
        <v>69</v>
      </c>
      <c r="AY80" s="22" t="s">
        <v>116</v>
      </c>
      <c r="BE80" s="171">
        <f t="shared" si="4"/>
        <v>0</v>
      </c>
      <c r="BF80" s="171">
        <f t="shared" si="5"/>
        <v>0</v>
      </c>
      <c r="BG80" s="171">
        <f t="shared" si="6"/>
        <v>0</v>
      </c>
      <c r="BH80" s="171">
        <f t="shared" si="7"/>
        <v>0</v>
      </c>
      <c r="BI80" s="171">
        <f t="shared" si="8"/>
        <v>0</v>
      </c>
      <c r="BJ80" s="22" t="s">
        <v>76</v>
      </c>
      <c r="BK80" s="171">
        <f t="shared" si="9"/>
        <v>0</v>
      </c>
      <c r="BL80" s="22" t="s">
        <v>115</v>
      </c>
      <c r="BM80" s="22" t="s">
        <v>126</v>
      </c>
    </row>
    <row r="81" spans="2:65" s="1" customFormat="1" ht="16.5" customHeight="1">
      <c r="B81" s="39"/>
      <c r="C81" s="160" t="s">
        <v>127</v>
      </c>
      <c r="D81" s="160" t="s">
        <v>111</v>
      </c>
      <c r="E81" s="161" t="s">
        <v>128</v>
      </c>
      <c r="F81" s="162" t="s">
        <v>129</v>
      </c>
      <c r="G81" s="163" t="s">
        <v>114</v>
      </c>
      <c r="H81" s="164">
        <v>57</v>
      </c>
      <c r="I81" s="165"/>
      <c r="J81" s="166">
        <f t="shared" si="0"/>
        <v>0</v>
      </c>
      <c r="K81" s="162" t="s">
        <v>21</v>
      </c>
      <c r="L81" s="59"/>
      <c r="M81" s="167" t="s">
        <v>21</v>
      </c>
      <c r="N81" s="168" t="s">
        <v>40</v>
      </c>
      <c r="O81" s="40"/>
      <c r="P81" s="169">
        <f t="shared" si="1"/>
        <v>0</v>
      </c>
      <c r="Q81" s="169">
        <v>0</v>
      </c>
      <c r="R81" s="169">
        <f t="shared" si="2"/>
        <v>0</v>
      </c>
      <c r="S81" s="169">
        <v>0</v>
      </c>
      <c r="T81" s="170">
        <f t="shared" si="3"/>
        <v>0</v>
      </c>
      <c r="AR81" s="22" t="s">
        <v>115</v>
      </c>
      <c r="AT81" s="22" t="s">
        <v>111</v>
      </c>
      <c r="AU81" s="22" t="s">
        <v>69</v>
      </c>
      <c r="AY81" s="22" t="s">
        <v>116</v>
      </c>
      <c r="BE81" s="171">
        <f t="shared" si="4"/>
        <v>0</v>
      </c>
      <c r="BF81" s="171">
        <f t="shared" si="5"/>
        <v>0</v>
      </c>
      <c r="BG81" s="171">
        <f t="shared" si="6"/>
        <v>0</v>
      </c>
      <c r="BH81" s="171">
        <f t="shared" si="7"/>
        <v>0</v>
      </c>
      <c r="BI81" s="171">
        <f t="shared" si="8"/>
        <v>0</v>
      </c>
      <c r="BJ81" s="22" t="s">
        <v>76</v>
      </c>
      <c r="BK81" s="171">
        <f t="shared" si="9"/>
        <v>0</v>
      </c>
      <c r="BL81" s="22" t="s">
        <v>115</v>
      </c>
      <c r="BM81" s="22" t="s">
        <v>130</v>
      </c>
    </row>
    <row r="82" spans="2:65" s="1" customFormat="1" ht="16.5" customHeight="1">
      <c r="B82" s="39"/>
      <c r="C82" s="160" t="s">
        <v>126</v>
      </c>
      <c r="D82" s="160" t="s">
        <v>111</v>
      </c>
      <c r="E82" s="161" t="s">
        <v>131</v>
      </c>
      <c r="F82" s="162" t="s">
        <v>132</v>
      </c>
      <c r="G82" s="163" t="s">
        <v>114</v>
      </c>
      <c r="H82" s="164">
        <v>14</v>
      </c>
      <c r="I82" s="165"/>
      <c r="J82" s="166">
        <f t="shared" si="0"/>
        <v>0</v>
      </c>
      <c r="K82" s="162" t="s">
        <v>21</v>
      </c>
      <c r="L82" s="59"/>
      <c r="M82" s="167" t="s">
        <v>21</v>
      </c>
      <c r="N82" s="168" t="s">
        <v>40</v>
      </c>
      <c r="O82" s="40"/>
      <c r="P82" s="169">
        <f t="shared" si="1"/>
        <v>0</v>
      </c>
      <c r="Q82" s="169">
        <v>0</v>
      </c>
      <c r="R82" s="169">
        <f t="shared" si="2"/>
        <v>0</v>
      </c>
      <c r="S82" s="169">
        <v>0</v>
      </c>
      <c r="T82" s="170">
        <f t="shared" si="3"/>
        <v>0</v>
      </c>
      <c r="AR82" s="22" t="s">
        <v>115</v>
      </c>
      <c r="AT82" s="22" t="s">
        <v>111</v>
      </c>
      <c r="AU82" s="22" t="s">
        <v>69</v>
      </c>
      <c r="AY82" s="22" t="s">
        <v>116</v>
      </c>
      <c r="BE82" s="171">
        <f t="shared" si="4"/>
        <v>0</v>
      </c>
      <c r="BF82" s="171">
        <f t="shared" si="5"/>
        <v>0</v>
      </c>
      <c r="BG82" s="171">
        <f t="shared" si="6"/>
        <v>0</v>
      </c>
      <c r="BH82" s="171">
        <f t="shared" si="7"/>
        <v>0</v>
      </c>
      <c r="BI82" s="171">
        <f t="shared" si="8"/>
        <v>0</v>
      </c>
      <c r="BJ82" s="22" t="s">
        <v>76</v>
      </c>
      <c r="BK82" s="171">
        <f t="shared" si="9"/>
        <v>0</v>
      </c>
      <c r="BL82" s="22" t="s">
        <v>115</v>
      </c>
      <c r="BM82" s="22" t="s">
        <v>133</v>
      </c>
    </row>
    <row r="83" spans="2:65" s="1" customFormat="1" ht="25.5" customHeight="1">
      <c r="B83" s="39"/>
      <c r="C83" s="160" t="s">
        <v>134</v>
      </c>
      <c r="D83" s="160" t="s">
        <v>111</v>
      </c>
      <c r="E83" s="161" t="s">
        <v>135</v>
      </c>
      <c r="F83" s="162" t="s">
        <v>136</v>
      </c>
      <c r="G83" s="163" t="s">
        <v>114</v>
      </c>
      <c r="H83" s="164">
        <v>14</v>
      </c>
      <c r="I83" s="165"/>
      <c r="J83" s="166">
        <f t="shared" si="0"/>
        <v>0</v>
      </c>
      <c r="K83" s="162" t="s">
        <v>21</v>
      </c>
      <c r="L83" s="59"/>
      <c r="M83" s="167" t="s">
        <v>21</v>
      </c>
      <c r="N83" s="168" t="s">
        <v>40</v>
      </c>
      <c r="O83" s="40"/>
      <c r="P83" s="169">
        <f t="shared" si="1"/>
        <v>0</v>
      </c>
      <c r="Q83" s="169">
        <v>0</v>
      </c>
      <c r="R83" s="169">
        <f t="shared" si="2"/>
        <v>0</v>
      </c>
      <c r="S83" s="169">
        <v>0</v>
      </c>
      <c r="T83" s="170">
        <f t="shared" si="3"/>
        <v>0</v>
      </c>
      <c r="AR83" s="22" t="s">
        <v>115</v>
      </c>
      <c r="AT83" s="22" t="s">
        <v>111</v>
      </c>
      <c r="AU83" s="22" t="s">
        <v>69</v>
      </c>
      <c r="AY83" s="22" t="s">
        <v>116</v>
      </c>
      <c r="BE83" s="171">
        <f t="shared" si="4"/>
        <v>0</v>
      </c>
      <c r="BF83" s="171">
        <f t="shared" si="5"/>
        <v>0</v>
      </c>
      <c r="BG83" s="171">
        <f t="shared" si="6"/>
        <v>0</v>
      </c>
      <c r="BH83" s="171">
        <f t="shared" si="7"/>
        <v>0</v>
      </c>
      <c r="BI83" s="171">
        <f t="shared" si="8"/>
        <v>0</v>
      </c>
      <c r="BJ83" s="22" t="s">
        <v>76</v>
      </c>
      <c r="BK83" s="171">
        <f t="shared" si="9"/>
        <v>0</v>
      </c>
      <c r="BL83" s="22" t="s">
        <v>115</v>
      </c>
      <c r="BM83" s="22" t="s">
        <v>137</v>
      </c>
    </row>
    <row r="84" spans="2:65" s="1" customFormat="1" ht="16.5" customHeight="1">
      <c r="B84" s="39"/>
      <c r="C84" s="160" t="s">
        <v>130</v>
      </c>
      <c r="D84" s="160" t="s">
        <v>111</v>
      </c>
      <c r="E84" s="161" t="s">
        <v>138</v>
      </c>
      <c r="F84" s="162" t="s">
        <v>139</v>
      </c>
      <c r="G84" s="163" t="s">
        <v>114</v>
      </c>
      <c r="H84" s="164">
        <v>14</v>
      </c>
      <c r="I84" s="165"/>
      <c r="J84" s="166">
        <f t="shared" si="0"/>
        <v>0</v>
      </c>
      <c r="K84" s="162" t="s">
        <v>21</v>
      </c>
      <c r="L84" s="59"/>
      <c r="M84" s="167" t="s">
        <v>21</v>
      </c>
      <c r="N84" s="168" t="s">
        <v>40</v>
      </c>
      <c r="O84" s="40"/>
      <c r="P84" s="169">
        <f t="shared" si="1"/>
        <v>0</v>
      </c>
      <c r="Q84" s="169">
        <v>0</v>
      </c>
      <c r="R84" s="169">
        <f t="shared" si="2"/>
        <v>0</v>
      </c>
      <c r="S84" s="169">
        <v>0</v>
      </c>
      <c r="T84" s="170">
        <f t="shared" si="3"/>
        <v>0</v>
      </c>
      <c r="AR84" s="22" t="s">
        <v>115</v>
      </c>
      <c r="AT84" s="22" t="s">
        <v>111</v>
      </c>
      <c r="AU84" s="22" t="s">
        <v>69</v>
      </c>
      <c r="AY84" s="22" t="s">
        <v>116</v>
      </c>
      <c r="BE84" s="171">
        <f t="shared" si="4"/>
        <v>0</v>
      </c>
      <c r="BF84" s="171">
        <f t="shared" si="5"/>
        <v>0</v>
      </c>
      <c r="BG84" s="171">
        <f t="shared" si="6"/>
        <v>0</v>
      </c>
      <c r="BH84" s="171">
        <f t="shared" si="7"/>
        <v>0</v>
      </c>
      <c r="BI84" s="171">
        <f t="shared" si="8"/>
        <v>0</v>
      </c>
      <c r="BJ84" s="22" t="s">
        <v>76</v>
      </c>
      <c r="BK84" s="171">
        <f t="shared" si="9"/>
        <v>0</v>
      </c>
      <c r="BL84" s="22" t="s">
        <v>115</v>
      </c>
      <c r="BM84" s="22" t="s">
        <v>140</v>
      </c>
    </row>
    <row r="85" spans="2:65" s="1" customFormat="1" ht="16.5" customHeight="1">
      <c r="B85" s="39"/>
      <c r="C85" s="160" t="s">
        <v>141</v>
      </c>
      <c r="D85" s="160" t="s">
        <v>111</v>
      </c>
      <c r="E85" s="161" t="s">
        <v>142</v>
      </c>
      <c r="F85" s="162" t="s">
        <v>143</v>
      </c>
      <c r="G85" s="163" t="s">
        <v>122</v>
      </c>
      <c r="H85" s="164">
        <v>515</v>
      </c>
      <c r="I85" s="165"/>
      <c r="J85" s="166">
        <f t="shared" si="0"/>
        <v>0</v>
      </c>
      <c r="K85" s="162" t="s">
        <v>21</v>
      </c>
      <c r="L85" s="59"/>
      <c r="M85" s="167" t="s">
        <v>21</v>
      </c>
      <c r="N85" s="168" t="s">
        <v>40</v>
      </c>
      <c r="O85" s="40"/>
      <c r="P85" s="169">
        <f t="shared" si="1"/>
        <v>0</v>
      </c>
      <c r="Q85" s="169">
        <v>0</v>
      </c>
      <c r="R85" s="169">
        <f t="shared" si="2"/>
        <v>0</v>
      </c>
      <c r="S85" s="169">
        <v>0</v>
      </c>
      <c r="T85" s="170">
        <f t="shared" si="3"/>
        <v>0</v>
      </c>
      <c r="AR85" s="22" t="s">
        <v>115</v>
      </c>
      <c r="AT85" s="22" t="s">
        <v>111</v>
      </c>
      <c r="AU85" s="22" t="s">
        <v>69</v>
      </c>
      <c r="AY85" s="22" t="s">
        <v>116</v>
      </c>
      <c r="BE85" s="171">
        <f t="shared" si="4"/>
        <v>0</v>
      </c>
      <c r="BF85" s="171">
        <f t="shared" si="5"/>
        <v>0</v>
      </c>
      <c r="BG85" s="171">
        <f t="shared" si="6"/>
        <v>0</v>
      </c>
      <c r="BH85" s="171">
        <f t="shared" si="7"/>
        <v>0</v>
      </c>
      <c r="BI85" s="171">
        <f t="shared" si="8"/>
        <v>0</v>
      </c>
      <c r="BJ85" s="22" t="s">
        <v>76</v>
      </c>
      <c r="BK85" s="171">
        <f t="shared" si="9"/>
        <v>0</v>
      </c>
      <c r="BL85" s="22" t="s">
        <v>115</v>
      </c>
      <c r="BM85" s="22" t="s">
        <v>144</v>
      </c>
    </row>
    <row r="86" spans="2:65" s="1" customFormat="1" ht="16.5" customHeight="1">
      <c r="B86" s="39"/>
      <c r="C86" s="160" t="s">
        <v>133</v>
      </c>
      <c r="D86" s="160" t="s">
        <v>111</v>
      </c>
      <c r="E86" s="161" t="s">
        <v>145</v>
      </c>
      <c r="F86" s="162" t="s">
        <v>146</v>
      </c>
      <c r="G86" s="163" t="s">
        <v>114</v>
      </c>
      <c r="H86" s="164">
        <v>28</v>
      </c>
      <c r="I86" s="165"/>
      <c r="J86" s="166">
        <f t="shared" si="0"/>
        <v>0</v>
      </c>
      <c r="K86" s="162" t="s">
        <v>21</v>
      </c>
      <c r="L86" s="59"/>
      <c r="M86" s="167" t="s">
        <v>21</v>
      </c>
      <c r="N86" s="168" t="s">
        <v>40</v>
      </c>
      <c r="O86" s="40"/>
      <c r="P86" s="169">
        <f t="shared" si="1"/>
        <v>0</v>
      </c>
      <c r="Q86" s="169">
        <v>0</v>
      </c>
      <c r="R86" s="169">
        <f t="shared" si="2"/>
        <v>0</v>
      </c>
      <c r="S86" s="169">
        <v>0</v>
      </c>
      <c r="T86" s="170">
        <f t="shared" si="3"/>
        <v>0</v>
      </c>
      <c r="AR86" s="22" t="s">
        <v>115</v>
      </c>
      <c r="AT86" s="22" t="s">
        <v>111</v>
      </c>
      <c r="AU86" s="22" t="s">
        <v>69</v>
      </c>
      <c r="AY86" s="22" t="s">
        <v>116</v>
      </c>
      <c r="BE86" s="171">
        <f t="shared" si="4"/>
        <v>0</v>
      </c>
      <c r="BF86" s="171">
        <f t="shared" si="5"/>
        <v>0</v>
      </c>
      <c r="BG86" s="171">
        <f t="shared" si="6"/>
        <v>0</v>
      </c>
      <c r="BH86" s="171">
        <f t="shared" si="7"/>
        <v>0</v>
      </c>
      <c r="BI86" s="171">
        <f t="shared" si="8"/>
        <v>0</v>
      </c>
      <c r="BJ86" s="22" t="s">
        <v>76</v>
      </c>
      <c r="BK86" s="171">
        <f t="shared" si="9"/>
        <v>0</v>
      </c>
      <c r="BL86" s="22" t="s">
        <v>115</v>
      </c>
      <c r="BM86" s="22" t="s">
        <v>147</v>
      </c>
    </row>
    <row r="87" spans="2:65" s="1" customFormat="1" ht="25.5" customHeight="1">
      <c r="B87" s="39"/>
      <c r="C87" s="160" t="s">
        <v>148</v>
      </c>
      <c r="D87" s="160" t="s">
        <v>111</v>
      </c>
      <c r="E87" s="161" t="s">
        <v>149</v>
      </c>
      <c r="F87" s="162" t="s">
        <v>150</v>
      </c>
      <c r="G87" s="163" t="s">
        <v>114</v>
      </c>
      <c r="H87" s="164">
        <v>10</v>
      </c>
      <c r="I87" s="165"/>
      <c r="J87" s="166">
        <f t="shared" si="0"/>
        <v>0</v>
      </c>
      <c r="K87" s="162" t="s">
        <v>21</v>
      </c>
      <c r="L87" s="59"/>
      <c r="M87" s="167" t="s">
        <v>21</v>
      </c>
      <c r="N87" s="168" t="s">
        <v>40</v>
      </c>
      <c r="O87" s="40"/>
      <c r="P87" s="169">
        <f t="shared" si="1"/>
        <v>0</v>
      </c>
      <c r="Q87" s="169">
        <v>0</v>
      </c>
      <c r="R87" s="169">
        <f t="shared" si="2"/>
        <v>0</v>
      </c>
      <c r="S87" s="169">
        <v>0</v>
      </c>
      <c r="T87" s="170">
        <f t="shared" si="3"/>
        <v>0</v>
      </c>
      <c r="AR87" s="22" t="s">
        <v>115</v>
      </c>
      <c r="AT87" s="22" t="s">
        <v>111</v>
      </c>
      <c r="AU87" s="22" t="s">
        <v>69</v>
      </c>
      <c r="AY87" s="22" t="s">
        <v>116</v>
      </c>
      <c r="BE87" s="171">
        <f t="shared" si="4"/>
        <v>0</v>
      </c>
      <c r="BF87" s="171">
        <f t="shared" si="5"/>
        <v>0</v>
      </c>
      <c r="BG87" s="171">
        <f t="shared" si="6"/>
        <v>0</v>
      </c>
      <c r="BH87" s="171">
        <f t="shared" si="7"/>
        <v>0</v>
      </c>
      <c r="BI87" s="171">
        <f t="shared" si="8"/>
        <v>0</v>
      </c>
      <c r="BJ87" s="22" t="s">
        <v>76</v>
      </c>
      <c r="BK87" s="171">
        <f t="shared" si="9"/>
        <v>0</v>
      </c>
      <c r="BL87" s="22" t="s">
        <v>115</v>
      </c>
      <c r="BM87" s="22" t="s">
        <v>151</v>
      </c>
    </row>
    <row r="88" spans="2:65" s="1" customFormat="1" ht="25.5" customHeight="1">
      <c r="B88" s="39"/>
      <c r="C88" s="160" t="s">
        <v>137</v>
      </c>
      <c r="D88" s="160" t="s">
        <v>111</v>
      </c>
      <c r="E88" s="161" t="s">
        <v>152</v>
      </c>
      <c r="F88" s="162" t="s">
        <v>153</v>
      </c>
      <c r="G88" s="163" t="s">
        <v>154</v>
      </c>
      <c r="H88" s="164">
        <v>1</v>
      </c>
      <c r="I88" s="165"/>
      <c r="J88" s="166">
        <f t="shared" si="0"/>
        <v>0</v>
      </c>
      <c r="K88" s="162" t="s">
        <v>21</v>
      </c>
      <c r="L88" s="59"/>
      <c r="M88" s="167" t="s">
        <v>21</v>
      </c>
      <c r="N88" s="168" t="s">
        <v>40</v>
      </c>
      <c r="O88" s="40"/>
      <c r="P88" s="169">
        <f t="shared" si="1"/>
        <v>0</v>
      </c>
      <c r="Q88" s="169">
        <v>0</v>
      </c>
      <c r="R88" s="169">
        <f t="shared" si="2"/>
        <v>0</v>
      </c>
      <c r="S88" s="169">
        <v>0</v>
      </c>
      <c r="T88" s="170">
        <f t="shared" si="3"/>
        <v>0</v>
      </c>
      <c r="AR88" s="22" t="s">
        <v>115</v>
      </c>
      <c r="AT88" s="22" t="s">
        <v>111</v>
      </c>
      <c r="AU88" s="22" t="s">
        <v>69</v>
      </c>
      <c r="AY88" s="22" t="s">
        <v>116</v>
      </c>
      <c r="BE88" s="171">
        <f t="shared" si="4"/>
        <v>0</v>
      </c>
      <c r="BF88" s="171">
        <f t="shared" si="5"/>
        <v>0</v>
      </c>
      <c r="BG88" s="171">
        <f t="shared" si="6"/>
        <v>0</v>
      </c>
      <c r="BH88" s="171">
        <f t="shared" si="7"/>
        <v>0</v>
      </c>
      <c r="BI88" s="171">
        <f t="shared" si="8"/>
        <v>0</v>
      </c>
      <c r="BJ88" s="22" t="s">
        <v>76</v>
      </c>
      <c r="BK88" s="171">
        <f t="shared" si="9"/>
        <v>0</v>
      </c>
      <c r="BL88" s="22" t="s">
        <v>115</v>
      </c>
      <c r="BM88" s="22" t="s">
        <v>155</v>
      </c>
    </row>
    <row r="89" spans="2:65" s="1" customFormat="1" ht="25.5" customHeight="1">
      <c r="B89" s="39"/>
      <c r="C89" s="160" t="s">
        <v>10</v>
      </c>
      <c r="D89" s="160" t="s">
        <v>111</v>
      </c>
      <c r="E89" s="161" t="s">
        <v>156</v>
      </c>
      <c r="F89" s="162" t="s">
        <v>157</v>
      </c>
      <c r="G89" s="163" t="s">
        <v>154</v>
      </c>
      <c r="H89" s="164">
        <v>1</v>
      </c>
      <c r="I89" s="165"/>
      <c r="J89" s="166">
        <f t="shared" si="0"/>
        <v>0</v>
      </c>
      <c r="K89" s="162" t="s">
        <v>21</v>
      </c>
      <c r="L89" s="59"/>
      <c r="M89" s="167" t="s">
        <v>21</v>
      </c>
      <c r="N89" s="168" t="s">
        <v>40</v>
      </c>
      <c r="O89" s="40"/>
      <c r="P89" s="169">
        <f t="shared" si="1"/>
        <v>0</v>
      </c>
      <c r="Q89" s="169">
        <v>0</v>
      </c>
      <c r="R89" s="169">
        <f t="shared" si="2"/>
        <v>0</v>
      </c>
      <c r="S89" s="169">
        <v>0</v>
      </c>
      <c r="T89" s="170">
        <f t="shared" si="3"/>
        <v>0</v>
      </c>
      <c r="AR89" s="22" t="s">
        <v>115</v>
      </c>
      <c r="AT89" s="22" t="s">
        <v>111</v>
      </c>
      <c r="AU89" s="22" t="s">
        <v>69</v>
      </c>
      <c r="AY89" s="22" t="s">
        <v>116</v>
      </c>
      <c r="BE89" s="171">
        <f t="shared" si="4"/>
        <v>0</v>
      </c>
      <c r="BF89" s="171">
        <f t="shared" si="5"/>
        <v>0</v>
      </c>
      <c r="BG89" s="171">
        <f t="shared" si="6"/>
        <v>0</v>
      </c>
      <c r="BH89" s="171">
        <f t="shared" si="7"/>
        <v>0</v>
      </c>
      <c r="BI89" s="171">
        <f t="shared" si="8"/>
        <v>0</v>
      </c>
      <c r="BJ89" s="22" t="s">
        <v>76</v>
      </c>
      <c r="BK89" s="171">
        <f t="shared" si="9"/>
        <v>0</v>
      </c>
      <c r="BL89" s="22" t="s">
        <v>115</v>
      </c>
      <c r="BM89" s="22" t="s">
        <v>158</v>
      </c>
    </row>
    <row r="90" spans="2:65" s="1" customFormat="1" ht="16.5" customHeight="1">
      <c r="B90" s="39"/>
      <c r="C90" s="160" t="s">
        <v>140</v>
      </c>
      <c r="D90" s="160" t="s">
        <v>111</v>
      </c>
      <c r="E90" s="161" t="s">
        <v>159</v>
      </c>
      <c r="F90" s="162" t="s">
        <v>160</v>
      </c>
      <c r="G90" s="163" t="s">
        <v>114</v>
      </c>
      <c r="H90" s="164">
        <v>66</v>
      </c>
      <c r="I90" s="165"/>
      <c r="J90" s="166">
        <f t="shared" si="0"/>
        <v>0</v>
      </c>
      <c r="K90" s="162" t="s">
        <v>21</v>
      </c>
      <c r="L90" s="59"/>
      <c r="M90" s="167" t="s">
        <v>21</v>
      </c>
      <c r="N90" s="168" t="s">
        <v>40</v>
      </c>
      <c r="O90" s="40"/>
      <c r="P90" s="169">
        <f t="shared" si="1"/>
        <v>0</v>
      </c>
      <c r="Q90" s="169">
        <v>0</v>
      </c>
      <c r="R90" s="169">
        <f t="shared" si="2"/>
        <v>0</v>
      </c>
      <c r="S90" s="169">
        <v>0</v>
      </c>
      <c r="T90" s="170">
        <f t="shared" si="3"/>
        <v>0</v>
      </c>
      <c r="AR90" s="22" t="s">
        <v>115</v>
      </c>
      <c r="AT90" s="22" t="s">
        <v>111</v>
      </c>
      <c r="AU90" s="22" t="s">
        <v>69</v>
      </c>
      <c r="AY90" s="22" t="s">
        <v>116</v>
      </c>
      <c r="BE90" s="171">
        <f t="shared" si="4"/>
        <v>0</v>
      </c>
      <c r="BF90" s="171">
        <f t="shared" si="5"/>
        <v>0</v>
      </c>
      <c r="BG90" s="171">
        <f t="shared" si="6"/>
        <v>0</v>
      </c>
      <c r="BH90" s="171">
        <f t="shared" si="7"/>
        <v>0</v>
      </c>
      <c r="BI90" s="171">
        <f t="shared" si="8"/>
        <v>0</v>
      </c>
      <c r="BJ90" s="22" t="s">
        <v>76</v>
      </c>
      <c r="BK90" s="171">
        <f t="shared" si="9"/>
        <v>0</v>
      </c>
      <c r="BL90" s="22" t="s">
        <v>115</v>
      </c>
      <c r="BM90" s="22" t="s">
        <v>161</v>
      </c>
    </row>
    <row r="91" spans="2:65" s="1" customFormat="1" ht="16.5" customHeight="1">
      <c r="B91" s="39"/>
      <c r="C91" s="160" t="s">
        <v>162</v>
      </c>
      <c r="D91" s="160" t="s">
        <v>111</v>
      </c>
      <c r="E91" s="161" t="s">
        <v>163</v>
      </c>
      <c r="F91" s="162" t="s">
        <v>164</v>
      </c>
      <c r="G91" s="163" t="s">
        <v>114</v>
      </c>
      <c r="H91" s="164">
        <v>14</v>
      </c>
      <c r="I91" s="165"/>
      <c r="J91" s="166">
        <f t="shared" si="0"/>
        <v>0</v>
      </c>
      <c r="K91" s="162" t="s">
        <v>21</v>
      </c>
      <c r="L91" s="59"/>
      <c r="M91" s="167" t="s">
        <v>21</v>
      </c>
      <c r="N91" s="168" t="s">
        <v>40</v>
      </c>
      <c r="O91" s="40"/>
      <c r="P91" s="169">
        <f t="shared" si="1"/>
        <v>0</v>
      </c>
      <c r="Q91" s="169">
        <v>0</v>
      </c>
      <c r="R91" s="169">
        <f t="shared" si="2"/>
        <v>0</v>
      </c>
      <c r="S91" s="169">
        <v>0</v>
      </c>
      <c r="T91" s="170">
        <f t="shared" si="3"/>
        <v>0</v>
      </c>
      <c r="AR91" s="22" t="s">
        <v>115</v>
      </c>
      <c r="AT91" s="22" t="s">
        <v>111</v>
      </c>
      <c r="AU91" s="22" t="s">
        <v>69</v>
      </c>
      <c r="AY91" s="22" t="s">
        <v>116</v>
      </c>
      <c r="BE91" s="171">
        <f t="shared" si="4"/>
        <v>0</v>
      </c>
      <c r="BF91" s="171">
        <f t="shared" si="5"/>
        <v>0</v>
      </c>
      <c r="BG91" s="171">
        <f t="shared" si="6"/>
        <v>0</v>
      </c>
      <c r="BH91" s="171">
        <f t="shared" si="7"/>
        <v>0</v>
      </c>
      <c r="BI91" s="171">
        <f t="shared" si="8"/>
        <v>0</v>
      </c>
      <c r="BJ91" s="22" t="s">
        <v>76</v>
      </c>
      <c r="BK91" s="171">
        <f t="shared" si="9"/>
        <v>0</v>
      </c>
      <c r="BL91" s="22" t="s">
        <v>115</v>
      </c>
      <c r="BM91" s="22" t="s">
        <v>165</v>
      </c>
    </row>
    <row r="92" spans="2:65" s="1" customFormat="1" ht="25.5" customHeight="1">
      <c r="B92" s="39"/>
      <c r="C92" s="160" t="s">
        <v>144</v>
      </c>
      <c r="D92" s="160" t="s">
        <v>111</v>
      </c>
      <c r="E92" s="161" t="s">
        <v>166</v>
      </c>
      <c r="F92" s="162" t="s">
        <v>167</v>
      </c>
      <c r="G92" s="163" t="s">
        <v>114</v>
      </c>
      <c r="H92" s="164">
        <v>2</v>
      </c>
      <c r="I92" s="165"/>
      <c r="J92" s="166">
        <f t="shared" si="0"/>
        <v>0</v>
      </c>
      <c r="K92" s="162" t="s">
        <v>21</v>
      </c>
      <c r="L92" s="59"/>
      <c r="M92" s="167" t="s">
        <v>21</v>
      </c>
      <c r="N92" s="168" t="s">
        <v>40</v>
      </c>
      <c r="O92" s="40"/>
      <c r="P92" s="169">
        <f t="shared" si="1"/>
        <v>0</v>
      </c>
      <c r="Q92" s="169">
        <v>0</v>
      </c>
      <c r="R92" s="169">
        <f t="shared" si="2"/>
        <v>0</v>
      </c>
      <c r="S92" s="169">
        <v>0</v>
      </c>
      <c r="T92" s="170">
        <f t="shared" si="3"/>
        <v>0</v>
      </c>
      <c r="AR92" s="22" t="s">
        <v>115</v>
      </c>
      <c r="AT92" s="22" t="s">
        <v>111</v>
      </c>
      <c r="AU92" s="22" t="s">
        <v>69</v>
      </c>
      <c r="AY92" s="22" t="s">
        <v>116</v>
      </c>
      <c r="BE92" s="171">
        <f t="shared" si="4"/>
        <v>0</v>
      </c>
      <c r="BF92" s="171">
        <f t="shared" si="5"/>
        <v>0</v>
      </c>
      <c r="BG92" s="171">
        <f t="shared" si="6"/>
        <v>0</v>
      </c>
      <c r="BH92" s="171">
        <f t="shared" si="7"/>
        <v>0</v>
      </c>
      <c r="BI92" s="171">
        <f t="shared" si="8"/>
        <v>0</v>
      </c>
      <c r="BJ92" s="22" t="s">
        <v>76</v>
      </c>
      <c r="BK92" s="171">
        <f t="shared" si="9"/>
        <v>0</v>
      </c>
      <c r="BL92" s="22" t="s">
        <v>115</v>
      </c>
      <c r="BM92" s="22" t="s">
        <v>168</v>
      </c>
    </row>
    <row r="93" spans="2:65" s="1" customFormat="1" ht="25.5" customHeight="1">
      <c r="B93" s="39"/>
      <c r="C93" s="160" t="s">
        <v>169</v>
      </c>
      <c r="D93" s="160" t="s">
        <v>111</v>
      </c>
      <c r="E93" s="161" t="s">
        <v>170</v>
      </c>
      <c r="F93" s="162" t="s">
        <v>171</v>
      </c>
      <c r="G93" s="163" t="s">
        <v>122</v>
      </c>
      <c r="H93" s="164">
        <v>465</v>
      </c>
      <c r="I93" s="165"/>
      <c r="J93" s="166">
        <f t="shared" si="0"/>
        <v>0</v>
      </c>
      <c r="K93" s="162" t="s">
        <v>21</v>
      </c>
      <c r="L93" s="59"/>
      <c r="M93" s="167" t="s">
        <v>21</v>
      </c>
      <c r="N93" s="168" t="s">
        <v>40</v>
      </c>
      <c r="O93" s="40"/>
      <c r="P93" s="169">
        <f t="shared" si="1"/>
        <v>0</v>
      </c>
      <c r="Q93" s="169">
        <v>0</v>
      </c>
      <c r="R93" s="169">
        <f t="shared" si="2"/>
        <v>0</v>
      </c>
      <c r="S93" s="169">
        <v>0</v>
      </c>
      <c r="T93" s="170">
        <f t="shared" si="3"/>
        <v>0</v>
      </c>
      <c r="AR93" s="22" t="s">
        <v>115</v>
      </c>
      <c r="AT93" s="22" t="s">
        <v>111</v>
      </c>
      <c r="AU93" s="22" t="s">
        <v>69</v>
      </c>
      <c r="AY93" s="22" t="s">
        <v>116</v>
      </c>
      <c r="BE93" s="171">
        <f t="shared" si="4"/>
        <v>0</v>
      </c>
      <c r="BF93" s="171">
        <f t="shared" si="5"/>
        <v>0</v>
      </c>
      <c r="BG93" s="171">
        <f t="shared" si="6"/>
        <v>0</v>
      </c>
      <c r="BH93" s="171">
        <f t="shared" si="7"/>
        <v>0</v>
      </c>
      <c r="BI93" s="171">
        <f t="shared" si="8"/>
        <v>0</v>
      </c>
      <c r="BJ93" s="22" t="s">
        <v>76</v>
      </c>
      <c r="BK93" s="171">
        <f t="shared" si="9"/>
        <v>0</v>
      </c>
      <c r="BL93" s="22" t="s">
        <v>115</v>
      </c>
      <c r="BM93" s="22" t="s">
        <v>172</v>
      </c>
    </row>
    <row r="94" spans="2:65" s="1" customFormat="1" ht="25.5" customHeight="1">
      <c r="B94" s="39"/>
      <c r="C94" s="160" t="s">
        <v>147</v>
      </c>
      <c r="D94" s="160" t="s">
        <v>111</v>
      </c>
      <c r="E94" s="161" t="s">
        <v>173</v>
      </c>
      <c r="F94" s="162" t="s">
        <v>174</v>
      </c>
      <c r="G94" s="163" t="s">
        <v>122</v>
      </c>
      <c r="H94" s="164">
        <v>8</v>
      </c>
      <c r="I94" s="165"/>
      <c r="J94" s="166">
        <f t="shared" si="0"/>
        <v>0</v>
      </c>
      <c r="K94" s="162" t="s">
        <v>21</v>
      </c>
      <c r="L94" s="59"/>
      <c r="M94" s="167" t="s">
        <v>21</v>
      </c>
      <c r="N94" s="168" t="s">
        <v>40</v>
      </c>
      <c r="O94" s="40"/>
      <c r="P94" s="169">
        <f t="shared" si="1"/>
        <v>0</v>
      </c>
      <c r="Q94" s="169">
        <v>0</v>
      </c>
      <c r="R94" s="169">
        <f t="shared" si="2"/>
        <v>0</v>
      </c>
      <c r="S94" s="169">
        <v>0</v>
      </c>
      <c r="T94" s="170">
        <f t="shared" si="3"/>
        <v>0</v>
      </c>
      <c r="AR94" s="22" t="s">
        <v>115</v>
      </c>
      <c r="AT94" s="22" t="s">
        <v>111</v>
      </c>
      <c r="AU94" s="22" t="s">
        <v>69</v>
      </c>
      <c r="AY94" s="22" t="s">
        <v>116</v>
      </c>
      <c r="BE94" s="171">
        <f t="shared" si="4"/>
        <v>0</v>
      </c>
      <c r="BF94" s="171">
        <f t="shared" si="5"/>
        <v>0</v>
      </c>
      <c r="BG94" s="171">
        <f t="shared" si="6"/>
        <v>0</v>
      </c>
      <c r="BH94" s="171">
        <f t="shared" si="7"/>
        <v>0</v>
      </c>
      <c r="BI94" s="171">
        <f t="shared" si="8"/>
        <v>0</v>
      </c>
      <c r="BJ94" s="22" t="s">
        <v>76</v>
      </c>
      <c r="BK94" s="171">
        <f t="shared" si="9"/>
        <v>0</v>
      </c>
      <c r="BL94" s="22" t="s">
        <v>115</v>
      </c>
      <c r="BM94" s="22" t="s">
        <v>175</v>
      </c>
    </row>
    <row r="95" spans="2:65" s="1" customFormat="1" ht="25.5" customHeight="1">
      <c r="B95" s="39"/>
      <c r="C95" s="160" t="s">
        <v>9</v>
      </c>
      <c r="D95" s="160" t="s">
        <v>111</v>
      </c>
      <c r="E95" s="161" t="s">
        <v>176</v>
      </c>
      <c r="F95" s="162" t="s">
        <v>177</v>
      </c>
      <c r="G95" s="163" t="s">
        <v>122</v>
      </c>
      <c r="H95" s="164">
        <v>473</v>
      </c>
      <c r="I95" s="165"/>
      <c r="J95" s="166">
        <f t="shared" si="0"/>
        <v>0</v>
      </c>
      <c r="K95" s="162" t="s">
        <v>21</v>
      </c>
      <c r="L95" s="59"/>
      <c r="M95" s="167" t="s">
        <v>21</v>
      </c>
      <c r="N95" s="168" t="s">
        <v>40</v>
      </c>
      <c r="O95" s="40"/>
      <c r="P95" s="169">
        <f t="shared" si="1"/>
        <v>0</v>
      </c>
      <c r="Q95" s="169">
        <v>0</v>
      </c>
      <c r="R95" s="169">
        <f t="shared" si="2"/>
        <v>0</v>
      </c>
      <c r="S95" s="169">
        <v>0</v>
      </c>
      <c r="T95" s="170">
        <f t="shared" si="3"/>
        <v>0</v>
      </c>
      <c r="AR95" s="22" t="s">
        <v>115</v>
      </c>
      <c r="AT95" s="22" t="s">
        <v>111</v>
      </c>
      <c r="AU95" s="22" t="s">
        <v>69</v>
      </c>
      <c r="AY95" s="22" t="s">
        <v>116</v>
      </c>
      <c r="BE95" s="171">
        <f t="shared" si="4"/>
        <v>0</v>
      </c>
      <c r="BF95" s="171">
        <f t="shared" si="5"/>
        <v>0</v>
      </c>
      <c r="BG95" s="171">
        <f t="shared" si="6"/>
        <v>0</v>
      </c>
      <c r="BH95" s="171">
        <f t="shared" si="7"/>
        <v>0</v>
      </c>
      <c r="BI95" s="171">
        <f t="shared" si="8"/>
        <v>0</v>
      </c>
      <c r="BJ95" s="22" t="s">
        <v>76</v>
      </c>
      <c r="BK95" s="171">
        <f t="shared" si="9"/>
        <v>0</v>
      </c>
      <c r="BL95" s="22" t="s">
        <v>115</v>
      </c>
      <c r="BM95" s="22" t="s">
        <v>178</v>
      </c>
    </row>
    <row r="96" spans="2:65" s="1" customFormat="1" ht="16.5" customHeight="1">
      <c r="B96" s="39"/>
      <c r="C96" s="160" t="s">
        <v>151</v>
      </c>
      <c r="D96" s="160" t="s">
        <v>111</v>
      </c>
      <c r="E96" s="161" t="s">
        <v>179</v>
      </c>
      <c r="F96" s="162" t="s">
        <v>180</v>
      </c>
      <c r="G96" s="163" t="s">
        <v>114</v>
      </c>
      <c r="H96" s="164">
        <v>946</v>
      </c>
      <c r="I96" s="165"/>
      <c r="J96" s="166">
        <f t="shared" si="0"/>
        <v>0</v>
      </c>
      <c r="K96" s="162" t="s">
        <v>21</v>
      </c>
      <c r="L96" s="59"/>
      <c r="M96" s="167" t="s">
        <v>21</v>
      </c>
      <c r="N96" s="168" t="s">
        <v>40</v>
      </c>
      <c r="O96" s="40"/>
      <c r="P96" s="169">
        <f t="shared" si="1"/>
        <v>0</v>
      </c>
      <c r="Q96" s="169">
        <v>0</v>
      </c>
      <c r="R96" s="169">
        <f t="shared" si="2"/>
        <v>0</v>
      </c>
      <c r="S96" s="169">
        <v>0</v>
      </c>
      <c r="T96" s="170">
        <f t="shared" si="3"/>
        <v>0</v>
      </c>
      <c r="AR96" s="22" t="s">
        <v>115</v>
      </c>
      <c r="AT96" s="22" t="s">
        <v>111</v>
      </c>
      <c r="AU96" s="22" t="s">
        <v>69</v>
      </c>
      <c r="AY96" s="22" t="s">
        <v>116</v>
      </c>
      <c r="BE96" s="171">
        <f t="shared" si="4"/>
        <v>0</v>
      </c>
      <c r="BF96" s="171">
        <f t="shared" si="5"/>
        <v>0</v>
      </c>
      <c r="BG96" s="171">
        <f t="shared" si="6"/>
        <v>0</v>
      </c>
      <c r="BH96" s="171">
        <f t="shared" si="7"/>
        <v>0</v>
      </c>
      <c r="BI96" s="171">
        <f t="shared" si="8"/>
        <v>0</v>
      </c>
      <c r="BJ96" s="22" t="s">
        <v>76</v>
      </c>
      <c r="BK96" s="171">
        <f t="shared" si="9"/>
        <v>0</v>
      </c>
      <c r="BL96" s="22" t="s">
        <v>115</v>
      </c>
      <c r="BM96" s="22" t="s">
        <v>181</v>
      </c>
    </row>
    <row r="97" spans="2:65" s="1" customFormat="1" ht="16.5" customHeight="1">
      <c r="B97" s="39"/>
      <c r="C97" s="160" t="s">
        <v>182</v>
      </c>
      <c r="D97" s="160" t="s">
        <v>111</v>
      </c>
      <c r="E97" s="161" t="s">
        <v>183</v>
      </c>
      <c r="F97" s="162" t="s">
        <v>184</v>
      </c>
      <c r="G97" s="163" t="s">
        <v>122</v>
      </c>
      <c r="H97" s="164">
        <v>20</v>
      </c>
      <c r="I97" s="165"/>
      <c r="J97" s="166">
        <f t="shared" si="0"/>
        <v>0</v>
      </c>
      <c r="K97" s="162" t="s">
        <v>21</v>
      </c>
      <c r="L97" s="59"/>
      <c r="M97" s="167" t="s">
        <v>21</v>
      </c>
      <c r="N97" s="168" t="s">
        <v>40</v>
      </c>
      <c r="O97" s="40"/>
      <c r="P97" s="169">
        <f t="shared" si="1"/>
        <v>0</v>
      </c>
      <c r="Q97" s="169">
        <v>0</v>
      </c>
      <c r="R97" s="169">
        <f t="shared" si="2"/>
        <v>0</v>
      </c>
      <c r="S97" s="169">
        <v>0</v>
      </c>
      <c r="T97" s="170">
        <f t="shared" si="3"/>
        <v>0</v>
      </c>
      <c r="AR97" s="22" t="s">
        <v>115</v>
      </c>
      <c r="AT97" s="22" t="s">
        <v>111</v>
      </c>
      <c r="AU97" s="22" t="s">
        <v>69</v>
      </c>
      <c r="AY97" s="22" t="s">
        <v>116</v>
      </c>
      <c r="BE97" s="171">
        <f t="shared" si="4"/>
        <v>0</v>
      </c>
      <c r="BF97" s="171">
        <f t="shared" si="5"/>
        <v>0</v>
      </c>
      <c r="BG97" s="171">
        <f t="shared" si="6"/>
        <v>0</v>
      </c>
      <c r="BH97" s="171">
        <f t="shared" si="7"/>
        <v>0</v>
      </c>
      <c r="BI97" s="171">
        <f t="shared" si="8"/>
        <v>0</v>
      </c>
      <c r="BJ97" s="22" t="s">
        <v>76</v>
      </c>
      <c r="BK97" s="171">
        <f t="shared" si="9"/>
        <v>0</v>
      </c>
      <c r="BL97" s="22" t="s">
        <v>115</v>
      </c>
      <c r="BM97" s="22" t="s">
        <v>185</v>
      </c>
    </row>
    <row r="98" spans="2:65" s="1" customFormat="1" ht="16.5" customHeight="1">
      <c r="B98" s="39"/>
      <c r="C98" s="160" t="s">
        <v>155</v>
      </c>
      <c r="D98" s="160" t="s">
        <v>111</v>
      </c>
      <c r="E98" s="161" t="s">
        <v>186</v>
      </c>
      <c r="F98" s="162" t="s">
        <v>187</v>
      </c>
      <c r="G98" s="163" t="s">
        <v>122</v>
      </c>
      <c r="H98" s="164">
        <v>465</v>
      </c>
      <c r="I98" s="165"/>
      <c r="J98" s="166">
        <f t="shared" si="0"/>
        <v>0</v>
      </c>
      <c r="K98" s="162" t="s">
        <v>21</v>
      </c>
      <c r="L98" s="59"/>
      <c r="M98" s="167" t="s">
        <v>21</v>
      </c>
      <c r="N98" s="168" t="s">
        <v>40</v>
      </c>
      <c r="O98" s="40"/>
      <c r="P98" s="169">
        <f t="shared" si="1"/>
        <v>0</v>
      </c>
      <c r="Q98" s="169">
        <v>0</v>
      </c>
      <c r="R98" s="169">
        <f t="shared" si="2"/>
        <v>0</v>
      </c>
      <c r="S98" s="169">
        <v>0</v>
      </c>
      <c r="T98" s="170">
        <f t="shared" si="3"/>
        <v>0</v>
      </c>
      <c r="AR98" s="22" t="s">
        <v>115</v>
      </c>
      <c r="AT98" s="22" t="s">
        <v>111</v>
      </c>
      <c r="AU98" s="22" t="s">
        <v>69</v>
      </c>
      <c r="AY98" s="22" t="s">
        <v>116</v>
      </c>
      <c r="BE98" s="171">
        <f t="shared" si="4"/>
        <v>0</v>
      </c>
      <c r="BF98" s="171">
        <f t="shared" si="5"/>
        <v>0</v>
      </c>
      <c r="BG98" s="171">
        <f t="shared" si="6"/>
        <v>0</v>
      </c>
      <c r="BH98" s="171">
        <f t="shared" si="7"/>
        <v>0</v>
      </c>
      <c r="BI98" s="171">
        <f t="shared" si="8"/>
        <v>0</v>
      </c>
      <c r="BJ98" s="22" t="s">
        <v>76</v>
      </c>
      <c r="BK98" s="171">
        <f t="shared" si="9"/>
        <v>0</v>
      </c>
      <c r="BL98" s="22" t="s">
        <v>115</v>
      </c>
      <c r="BM98" s="22" t="s">
        <v>188</v>
      </c>
    </row>
    <row r="99" spans="2:65" s="1" customFormat="1" ht="16.5" customHeight="1">
      <c r="B99" s="39"/>
      <c r="C99" s="160" t="s">
        <v>189</v>
      </c>
      <c r="D99" s="160" t="s">
        <v>111</v>
      </c>
      <c r="E99" s="161" t="s">
        <v>190</v>
      </c>
      <c r="F99" s="162" t="s">
        <v>191</v>
      </c>
      <c r="G99" s="163" t="s">
        <v>122</v>
      </c>
      <c r="H99" s="164">
        <v>8</v>
      </c>
      <c r="I99" s="165"/>
      <c r="J99" s="166">
        <f t="shared" si="0"/>
        <v>0</v>
      </c>
      <c r="K99" s="162" t="s">
        <v>21</v>
      </c>
      <c r="L99" s="59"/>
      <c r="M99" s="167" t="s">
        <v>21</v>
      </c>
      <c r="N99" s="168" t="s">
        <v>40</v>
      </c>
      <c r="O99" s="40"/>
      <c r="P99" s="169">
        <f t="shared" si="1"/>
        <v>0</v>
      </c>
      <c r="Q99" s="169">
        <v>0</v>
      </c>
      <c r="R99" s="169">
        <f t="shared" si="2"/>
        <v>0</v>
      </c>
      <c r="S99" s="169">
        <v>0</v>
      </c>
      <c r="T99" s="170">
        <f t="shared" si="3"/>
        <v>0</v>
      </c>
      <c r="AR99" s="22" t="s">
        <v>115</v>
      </c>
      <c r="AT99" s="22" t="s">
        <v>111</v>
      </c>
      <c r="AU99" s="22" t="s">
        <v>69</v>
      </c>
      <c r="AY99" s="22" t="s">
        <v>116</v>
      </c>
      <c r="BE99" s="171">
        <f t="shared" si="4"/>
        <v>0</v>
      </c>
      <c r="BF99" s="171">
        <f t="shared" si="5"/>
        <v>0</v>
      </c>
      <c r="BG99" s="171">
        <f t="shared" si="6"/>
        <v>0</v>
      </c>
      <c r="BH99" s="171">
        <f t="shared" si="7"/>
        <v>0</v>
      </c>
      <c r="BI99" s="171">
        <f t="shared" si="8"/>
        <v>0</v>
      </c>
      <c r="BJ99" s="22" t="s">
        <v>76</v>
      </c>
      <c r="BK99" s="171">
        <f t="shared" si="9"/>
        <v>0</v>
      </c>
      <c r="BL99" s="22" t="s">
        <v>115</v>
      </c>
      <c r="BM99" s="22" t="s">
        <v>192</v>
      </c>
    </row>
    <row r="100" spans="2:65" s="1" customFormat="1" ht="16.5" customHeight="1">
      <c r="B100" s="39"/>
      <c r="C100" s="160" t="s">
        <v>193</v>
      </c>
      <c r="D100" s="160" t="s">
        <v>111</v>
      </c>
      <c r="E100" s="161" t="s">
        <v>194</v>
      </c>
      <c r="F100" s="162" t="s">
        <v>195</v>
      </c>
      <c r="G100" s="163" t="s">
        <v>196</v>
      </c>
      <c r="H100" s="164">
        <v>96.6</v>
      </c>
      <c r="I100" s="165"/>
      <c r="J100" s="166">
        <f t="shared" si="0"/>
        <v>0</v>
      </c>
      <c r="K100" s="162" t="s">
        <v>21</v>
      </c>
      <c r="L100" s="59"/>
      <c r="M100" s="167" t="s">
        <v>21</v>
      </c>
      <c r="N100" s="168" t="s">
        <v>40</v>
      </c>
      <c r="O100" s="40"/>
      <c r="P100" s="169">
        <f t="shared" si="1"/>
        <v>0</v>
      </c>
      <c r="Q100" s="169">
        <v>0</v>
      </c>
      <c r="R100" s="169">
        <f t="shared" si="2"/>
        <v>0</v>
      </c>
      <c r="S100" s="169">
        <v>0</v>
      </c>
      <c r="T100" s="170">
        <f t="shared" si="3"/>
        <v>0</v>
      </c>
      <c r="AR100" s="22" t="s">
        <v>115</v>
      </c>
      <c r="AT100" s="22" t="s">
        <v>111</v>
      </c>
      <c r="AU100" s="22" t="s">
        <v>69</v>
      </c>
      <c r="AY100" s="22" t="s">
        <v>116</v>
      </c>
      <c r="BE100" s="171">
        <f t="shared" si="4"/>
        <v>0</v>
      </c>
      <c r="BF100" s="171">
        <f t="shared" si="5"/>
        <v>0</v>
      </c>
      <c r="BG100" s="171">
        <f t="shared" si="6"/>
        <v>0</v>
      </c>
      <c r="BH100" s="171">
        <f t="shared" si="7"/>
        <v>0</v>
      </c>
      <c r="BI100" s="171">
        <f t="shared" si="8"/>
        <v>0</v>
      </c>
      <c r="BJ100" s="22" t="s">
        <v>76</v>
      </c>
      <c r="BK100" s="171">
        <f t="shared" si="9"/>
        <v>0</v>
      </c>
      <c r="BL100" s="22" t="s">
        <v>115</v>
      </c>
      <c r="BM100" s="22" t="s">
        <v>197</v>
      </c>
    </row>
    <row r="101" spans="2:65" s="1" customFormat="1" ht="25.5" customHeight="1">
      <c r="B101" s="39"/>
      <c r="C101" s="160" t="s">
        <v>161</v>
      </c>
      <c r="D101" s="160" t="s">
        <v>111</v>
      </c>
      <c r="E101" s="161" t="s">
        <v>198</v>
      </c>
      <c r="F101" s="162" t="s">
        <v>199</v>
      </c>
      <c r="G101" s="163" t="s">
        <v>196</v>
      </c>
      <c r="H101" s="164">
        <v>96.6</v>
      </c>
      <c r="I101" s="165"/>
      <c r="J101" s="166">
        <f t="shared" si="0"/>
        <v>0</v>
      </c>
      <c r="K101" s="162" t="s">
        <v>21</v>
      </c>
      <c r="L101" s="59"/>
      <c r="M101" s="167" t="s">
        <v>21</v>
      </c>
      <c r="N101" s="172" t="s">
        <v>40</v>
      </c>
      <c r="O101" s="173"/>
      <c r="P101" s="174">
        <f t="shared" si="1"/>
        <v>0</v>
      </c>
      <c r="Q101" s="174">
        <v>0</v>
      </c>
      <c r="R101" s="174">
        <f t="shared" si="2"/>
        <v>0</v>
      </c>
      <c r="S101" s="174">
        <v>0</v>
      </c>
      <c r="T101" s="175">
        <f t="shared" si="3"/>
        <v>0</v>
      </c>
      <c r="AR101" s="22" t="s">
        <v>115</v>
      </c>
      <c r="AT101" s="22" t="s">
        <v>111</v>
      </c>
      <c r="AU101" s="22" t="s">
        <v>69</v>
      </c>
      <c r="AY101" s="22" t="s">
        <v>116</v>
      </c>
      <c r="BE101" s="171">
        <f t="shared" si="4"/>
        <v>0</v>
      </c>
      <c r="BF101" s="171">
        <f t="shared" si="5"/>
        <v>0</v>
      </c>
      <c r="BG101" s="171">
        <f t="shared" si="6"/>
        <v>0</v>
      </c>
      <c r="BH101" s="171">
        <f t="shared" si="7"/>
        <v>0</v>
      </c>
      <c r="BI101" s="171">
        <f t="shared" si="8"/>
        <v>0</v>
      </c>
      <c r="BJ101" s="22" t="s">
        <v>76</v>
      </c>
      <c r="BK101" s="171">
        <f t="shared" si="9"/>
        <v>0</v>
      </c>
      <c r="BL101" s="22" t="s">
        <v>115</v>
      </c>
      <c r="BM101" s="22" t="s">
        <v>200</v>
      </c>
    </row>
    <row r="102" spans="2:65" s="1" customFormat="1" ht="6.95" customHeight="1">
      <c r="B102" s="54"/>
      <c r="C102" s="55"/>
      <c r="D102" s="55"/>
      <c r="E102" s="55"/>
      <c r="F102" s="55"/>
      <c r="G102" s="55"/>
      <c r="H102" s="55"/>
      <c r="I102" s="137"/>
      <c r="J102" s="55"/>
      <c r="K102" s="55"/>
      <c r="L102" s="59"/>
    </row>
  </sheetData>
  <sheetProtection algorithmName="SHA-512" hashValue="D8k7TI9837NqI/1VvgPg5xzmtc8tRXR8XUBE8xOZMkYpHeJBzgwcL/ej5mCDnpM/WI2wm5r4f+atsUHzeX3/Ig==" saltValue="eKJzDxUTCZjNHl7Xg1Dyc4OWnEy11wXxIy/CLIENa7bcuVxJIJmk0+PbHlEH8msSBZUTmx/6LViRTgSjnIMsuw==" spinCount="100000" sheet="1" objects="1" scenarios="1" formatColumns="0" formatRows="0" autoFilter="0"/>
  <autoFilter ref="C75:K101"/>
  <mergeCells count="10">
    <mergeCell ref="J51:J52"/>
    <mergeCell ref="E66:H66"/>
    <mergeCell ref="E68:H68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5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94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09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19"/>
      <c r="B1" s="110"/>
      <c r="C1" s="110"/>
      <c r="D1" s="111" t="s">
        <v>1</v>
      </c>
      <c r="E1" s="110"/>
      <c r="F1" s="112" t="s">
        <v>83</v>
      </c>
      <c r="G1" s="365" t="s">
        <v>84</v>
      </c>
      <c r="H1" s="365"/>
      <c r="I1" s="113"/>
      <c r="J1" s="112" t="s">
        <v>85</v>
      </c>
      <c r="K1" s="111" t="s">
        <v>86</v>
      </c>
      <c r="L1" s="112" t="s">
        <v>87</v>
      </c>
      <c r="M1" s="112"/>
      <c r="N1" s="112"/>
      <c r="O1" s="112"/>
      <c r="P1" s="112"/>
      <c r="Q1" s="112"/>
      <c r="R1" s="112"/>
      <c r="S1" s="112"/>
      <c r="T1" s="112"/>
      <c r="U1" s="18"/>
      <c r="V1" s="18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</row>
    <row r="2" spans="1:70" ht="36.950000000000003" customHeight="1">
      <c r="L2" s="356"/>
      <c r="M2" s="356"/>
      <c r="N2" s="356"/>
      <c r="O2" s="356"/>
      <c r="P2" s="356"/>
      <c r="Q2" s="356"/>
      <c r="R2" s="356"/>
      <c r="S2" s="356"/>
      <c r="T2" s="356"/>
      <c r="U2" s="356"/>
      <c r="V2" s="356"/>
      <c r="AT2" s="22" t="s">
        <v>80</v>
      </c>
    </row>
    <row r="3" spans="1:70" ht="6.95" customHeight="1">
      <c r="B3" s="23"/>
      <c r="C3" s="24"/>
      <c r="D3" s="24"/>
      <c r="E3" s="24"/>
      <c r="F3" s="24"/>
      <c r="G3" s="24"/>
      <c r="H3" s="24"/>
      <c r="I3" s="114"/>
      <c r="J3" s="24"/>
      <c r="K3" s="25"/>
      <c r="AT3" s="22" t="s">
        <v>78</v>
      </c>
    </row>
    <row r="4" spans="1:70" ht="36.950000000000003" customHeight="1">
      <c r="B4" s="26"/>
      <c r="C4" s="27"/>
      <c r="D4" s="28" t="s">
        <v>88</v>
      </c>
      <c r="E4" s="27"/>
      <c r="F4" s="27"/>
      <c r="G4" s="27"/>
      <c r="H4" s="27"/>
      <c r="I4" s="115"/>
      <c r="J4" s="27"/>
      <c r="K4" s="29"/>
      <c r="M4" s="30" t="s">
        <v>12</v>
      </c>
      <c r="AT4" s="22" t="s">
        <v>6</v>
      </c>
    </row>
    <row r="5" spans="1:70" ht="6.95" customHeight="1">
      <c r="B5" s="26"/>
      <c r="C5" s="27"/>
      <c r="D5" s="27"/>
      <c r="E5" s="27"/>
      <c r="F5" s="27"/>
      <c r="G5" s="27"/>
      <c r="H5" s="27"/>
      <c r="I5" s="115"/>
      <c r="J5" s="27"/>
      <c r="K5" s="29"/>
    </row>
    <row r="6" spans="1:70">
      <c r="B6" s="26"/>
      <c r="C6" s="27"/>
      <c r="D6" s="35" t="s">
        <v>18</v>
      </c>
      <c r="E6" s="27"/>
      <c r="F6" s="27"/>
      <c r="G6" s="27"/>
      <c r="H6" s="27"/>
      <c r="I6" s="115"/>
      <c r="J6" s="27"/>
      <c r="K6" s="29"/>
    </row>
    <row r="7" spans="1:70" ht="16.5" customHeight="1">
      <c r="B7" s="26"/>
      <c r="C7" s="27"/>
      <c r="D7" s="27"/>
      <c r="E7" s="357" t="str">
        <f>'Rekapitulace stavby'!K6</f>
        <v>17005 - Zhořelecká II.etapa (3)</v>
      </c>
      <c r="F7" s="358"/>
      <c r="G7" s="358"/>
      <c r="H7" s="358"/>
      <c r="I7" s="115"/>
      <c r="J7" s="27"/>
      <c r="K7" s="29"/>
    </row>
    <row r="8" spans="1:70" s="1" customFormat="1">
      <c r="B8" s="39"/>
      <c r="C8" s="40"/>
      <c r="D8" s="35" t="s">
        <v>89</v>
      </c>
      <c r="E8" s="40"/>
      <c r="F8" s="40"/>
      <c r="G8" s="40"/>
      <c r="H8" s="40"/>
      <c r="I8" s="116"/>
      <c r="J8" s="40"/>
      <c r="K8" s="43"/>
    </row>
    <row r="9" spans="1:70" s="1" customFormat="1" ht="36.950000000000003" customHeight="1">
      <c r="B9" s="39"/>
      <c r="C9" s="40"/>
      <c r="D9" s="40"/>
      <c r="E9" s="359" t="s">
        <v>201</v>
      </c>
      <c r="F9" s="360"/>
      <c r="G9" s="360"/>
      <c r="H9" s="360"/>
      <c r="I9" s="116"/>
      <c r="J9" s="40"/>
      <c r="K9" s="43"/>
    </row>
    <row r="10" spans="1:70" s="1" customFormat="1" ht="13.5">
      <c r="B10" s="39"/>
      <c r="C10" s="40"/>
      <c r="D10" s="40"/>
      <c r="E10" s="40"/>
      <c r="F10" s="40"/>
      <c r="G10" s="40"/>
      <c r="H10" s="40"/>
      <c r="I10" s="116"/>
      <c r="J10" s="40"/>
      <c r="K10" s="43"/>
    </row>
    <row r="11" spans="1:70" s="1" customFormat="1" ht="14.45" customHeight="1">
      <c r="B11" s="39"/>
      <c r="C11" s="40"/>
      <c r="D11" s="35" t="s">
        <v>20</v>
      </c>
      <c r="E11" s="40"/>
      <c r="F11" s="33" t="s">
        <v>21</v>
      </c>
      <c r="G11" s="40"/>
      <c r="H11" s="40"/>
      <c r="I11" s="117" t="s">
        <v>22</v>
      </c>
      <c r="J11" s="33" t="s">
        <v>21</v>
      </c>
      <c r="K11" s="43"/>
    </row>
    <row r="12" spans="1:70" s="1" customFormat="1" ht="14.45" customHeight="1">
      <c r="B12" s="39"/>
      <c r="C12" s="40"/>
      <c r="D12" s="35" t="s">
        <v>23</v>
      </c>
      <c r="E12" s="40"/>
      <c r="F12" s="33" t="s">
        <v>24</v>
      </c>
      <c r="G12" s="40"/>
      <c r="H12" s="40"/>
      <c r="I12" s="117" t="s">
        <v>25</v>
      </c>
      <c r="J12" s="118" t="str">
        <f>'Rekapitulace stavby'!AN8</f>
        <v>22. 5. 2018</v>
      </c>
      <c r="K12" s="43"/>
    </row>
    <row r="13" spans="1:70" s="1" customFormat="1" ht="10.9" customHeight="1">
      <c r="B13" s="39"/>
      <c r="C13" s="40"/>
      <c r="D13" s="40"/>
      <c r="E13" s="40"/>
      <c r="F13" s="40"/>
      <c r="G13" s="40"/>
      <c r="H13" s="40"/>
      <c r="I13" s="116"/>
      <c r="J13" s="40"/>
      <c r="K13" s="43"/>
    </row>
    <row r="14" spans="1:70" s="1" customFormat="1" ht="14.45" customHeight="1">
      <c r="B14" s="39"/>
      <c r="C14" s="40"/>
      <c r="D14" s="35" t="s">
        <v>27</v>
      </c>
      <c r="E14" s="40"/>
      <c r="F14" s="40"/>
      <c r="G14" s="40"/>
      <c r="H14" s="40"/>
      <c r="I14" s="117" t="s">
        <v>28</v>
      </c>
      <c r="J14" s="33" t="str">
        <f>IF('Rekapitulace stavby'!AN10="","",'Rekapitulace stavby'!AN10)</f>
        <v/>
      </c>
      <c r="K14" s="43"/>
    </row>
    <row r="15" spans="1:70" s="1" customFormat="1" ht="18" customHeight="1">
      <c r="B15" s="39"/>
      <c r="C15" s="40"/>
      <c r="D15" s="40"/>
      <c r="E15" s="33" t="str">
        <f>IF('Rekapitulace stavby'!E11="","",'Rekapitulace stavby'!E11)</f>
        <v xml:space="preserve"> </v>
      </c>
      <c r="F15" s="40"/>
      <c r="G15" s="40"/>
      <c r="H15" s="40"/>
      <c r="I15" s="117" t="s">
        <v>29</v>
      </c>
      <c r="J15" s="33" t="str">
        <f>IF('Rekapitulace stavby'!AN11="","",'Rekapitulace stavby'!AN11)</f>
        <v/>
      </c>
      <c r="K15" s="43"/>
    </row>
    <row r="16" spans="1:70" s="1" customFormat="1" ht="6.95" customHeight="1">
      <c r="B16" s="39"/>
      <c r="C16" s="40"/>
      <c r="D16" s="40"/>
      <c r="E16" s="40"/>
      <c r="F16" s="40"/>
      <c r="G16" s="40"/>
      <c r="H16" s="40"/>
      <c r="I16" s="116"/>
      <c r="J16" s="40"/>
      <c r="K16" s="43"/>
    </row>
    <row r="17" spans="2:11" s="1" customFormat="1" ht="14.45" customHeight="1">
      <c r="B17" s="39"/>
      <c r="C17" s="40"/>
      <c r="D17" s="35" t="s">
        <v>30</v>
      </c>
      <c r="E17" s="40"/>
      <c r="F17" s="40"/>
      <c r="G17" s="40"/>
      <c r="H17" s="40"/>
      <c r="I17" s="117" t="s">
        <v>28</v>
      </c>
      <c r="J17" s="33" t="str">
        <f>IF('Rekapitulace stavby'!AN13="Vyplň údaj","",IF('Rekapitulace stavby'!AN13="","",'Rekapitulace stavby'!AN13))</f>
        <v/>
      </c>
      <c r="K17" s="43"/>
    </row>
    <row r="18" spans="2:11" s="1" customFormat="1" ht="18" customHeight="1">
      <c r="B18" s="39"/>
      <c r="C18" s="40"/>
      <c r="D18" s="40"/>
      <c r="E18" s="33" t="str">
        <f>IF('Rekapitulace stavby'!E14="Vyplň údaj","",IF('Rekapitulace stavby'!E14="","",'Rekapitulace stavby'!E14))</f>
        <v/>
      </c>
      <c r="F18" s="40"/>
      <c r="G18" s="40"/>
      <c r="H18" s="40"/>
      <c r="I18" s="117" t="s">
        <v>29</v>
      </c>
      <c r="J18" s="33" t="str">
        <f>IF('Rekapitulace stavby'!AN14="Vyplň údaj","",IF('Rekapitulace stavby'!AN14="","",'Rekapitulace stavby'!AN14))</f>
        <v/>
      </c>
      <c r="K18" s="43"/>
    </row>
    <row r="19" spans="2:11" s="1" customFormat="1" ht="6.95" customHeight="1">
      <c r="B19" s="39"/>
      <c r="C19" s="40"/>
      <c r="D19" s="40"/>
      <c r="E19" s="40"/>
      <c r="F19" s="40"/>
      <c r="G19" s="40"/>
      <c r="H19" s="40"/>
      <c r="I19" s="116"/>
      <c r="J19" s="40"/>
      <c r="K19" s="43"/>
    </row>
    <row r="20" spans="2:11" s="1" customFormat="1" ht="14.45" customHeight="1">
      <c r="B20" s="39"/>
      <c r="C20" s="40"/>
      <c r="D20" s="35" t="s">
        <v>32</v>
      </c>
      <c r="E20" s="40"/>
      <c r="F20" s="40"/>
      <c r="G20" s="40"/>
      <c r="H20" s="40"/>
      <c r="I20" s="117" t="s">
        <v>28</v>
      </c>
      <c r="J20" s="33" t="str">
        <f>IF('Rekapitulace stavby'!AN16="","",'Rekapitulace stavby'!AN16)</f>
        <v/>
      </c>
      <c r="K20" s="43"/>
    </row>
    <row r="21" spans="2:11" s="1" customFormat="1" ht="18" customHeight="1">
      <c r="B21" s="39"/>
      <c r="C21" s="40"/>
      <c r="D21" s="40"/>
      <c r="E21" s="33" t="str">
        <f>IF('Rekapitulace stavby'!E17="","",'Rekapitulace stavby'!E17)</f>
        <v xml:space="preserve"> </v>
      </c>
      <c r="F21" s="40"/>
      <c r="G21" s="40"/>
      <c r="H21" s="40"/>
      <c r="I21" s="117" t="s">
        <v>29</v>
      </c>
      <c r="J21" s="33" t="str">
        <f>IF('Rekapitulace stavby'!AN17="","",'Rekapitulace stavby'!AN17)</f>
        <v/>
      </c>
      <c r="K21" s="43"/>
    </row>
    <row r="22" spans="2:11" s="1" customFormat="1" ht="6.95" customHeight="1">
      <c r="B22" s="39"/>
      <c r="C22" s="40"/>
      <c r="D22" s="40"/>
      <c r="E22" s="40"/>
      <c r="F22" s="40"/>
      <c r="G22" s="40"/>
      <c r="H22" s="40"/>
      <c r="I22" s="116"/>
      <c r="J22" s="40"/>
      <c r="K22" s="43"/>
    </row>
    <row r="23" spans="2:11" s="1" customFormat="1" ht="14.45" customHeight="1">
      <c r="B23" s="39"/>
      <c r="C23" s="40"/>
      <c r="D23" s="35" t="s">
        <v>34</v>
      </c>
      <c r="E23" s="40"/>
      <c r="F23" s="40"/>
      <c r="G23" s="40"/>
      <c r="H23" s="40"/>
      <c r="I23" s="116"/>
      <c r="J23" s="40"/>
      <c r="K23" s="43"/>
    </row>
    <row r="24" spans="2:11" s="6" customFormat="1" ht="16.5" customHeight="1">
      <c r="B24" s="119"/>
      <c r="C24" s="120"/>
      <c r="D24" s="120"/>
      <c r="E24" s="326" t="s">
        <v>21</v>
      </c>
      <c r="F24" s="326"/>
      <c r="G24" s="326"/>
      <c r="H24" s="326"/>
      <c r="I24" s="121"/>
      <c r="J24" s="120"/>
      <c r="K24" s="122"/>
    </row>
    <row r="25" spans="2:11" s="1" customFormat="1" ht="6.95" customHeight="1">
      <c r="B25" s="39"/>
      <c r="C25" s="40"/>
      <c r="D25" s="40"/>
      <c r="E25" s="40"/>
      <c r="F25" s="40"/>
      <c r="G25" s="40"/>
      <c r="H25" s="40"/>
      <c r="I25" s="116"/>
      <c r="J25" s="40"/>
      <c r="K25" s="43"/>
    </row>
    <row r="26" spans="2:11" s="1" customFormat="1" ht="6.95" customHeight="1">
      <c r="B26" s="39"/>
      <c r="C26" s="40"/>
      <c r="D26" s="83"/>
      <c r="E26" s="83"/>
      <c r="F26" s="83"/>
      <c r="G26" s="83"/>
      <c r="H26" s="83"/>
      <c r="I26" s="123"/>
      <c r="J26" s="83"/>
      <c r="K26" s="124"/>
    </row>
    <row r="27" spans="2:11" s="1" customFormat="1" ht="25.35" customHeight="1">
      <c r="B27" s="39"/>
      <c r="C27" s="40"/>
      <c r="D27" s="125" t="s">
        <v>35</v>
      </c>
      <c r="E27" s="40"/>
      <c r="F27" s="40"/>
      <c r="G27" s="40"/>
      <c r="H27" s="40"/>
      <c r="I27" s="116"/>
      <c r="J27" s="126">
        <f>ROUND(J83,2)</f>
        <v>0</v>
      </c>
      <c r="K27" s="43"/>
    </row>
    <row r="28" spans="2:11" s="1" customFormat="1" ht="6.95" customHeight="1">
      <c r="B28" s="39"/>
      <c r="C28" s="40"/>
      <c r="D28" s="83"/>
      <c r="E28" s="83"/>
      <c r="F28" s="83"/>
      <c r="G28" s="83"/>
      <c r="H28" s="83"/>
      <c r="I28" s="123"/>
      <c r="J28" s="83"/>
      <c r="K28" s="124"/>
    </row>
    <row r="29" spans="2:11" s="1" customFormat="1" ht="14.45" customHeight="1">
      <c r="B29" s="39"/>
      <c r="C29" s="40"/>
      <c r="D29" s="40"/>
      <c r="E29" s="40"/>
      <c r="F29" s="44" t="s">
        <v>37</v>
      </c>
      <c r="G29" s="40"/>
      <c r="H29" s="40"/>
      <c r="I29" s="127" t="s">
        <v>36</v>
      </c>
      <c r="J29" s="44" t="s">
        <v>38</v>
      </c>
      <c r="K29" s="43"/>
    </row>
    <row r="30" spans="2:11" s="1" customFormat="1" ht="14.45" customHeight="1">
      <c r="B30" s="39"/>
      <c r="C30" s="40"/>
      <c r="D30" s="47" t="s">
        <v>39</v>
      </c>
      <c r="E30" s="47" t="s">
        <v>40</v>
      </c>
      <c r="F30" s="128">
        <f>ROUND(SUM(BE83:BE193), 2)</f>
        <v>0</v>
      </c>
      <c r="G30" s="40"/>
      <c r="H30" s="40"/>
      <c r="I30" s="129">
        <v>0.21</v>
      </c>
      <c r="J30" s="128">
        <f>ROUND(ROUND((SUM(BE83:BE193)), 2)*I30, 2)</f>
        <v>0</v>
      </c>
      <c r="K30" s="43"/>
    </row>
    <row r="31" spans="2:11" s="1" customFormat="1" ht="14.45" customHeight="1">
      <c r="B31" s="39"/>
      <c r="C31" s="40"/>
      <c r="D31" s="40"/>
      <c r="E31" s="47" t="s">
        <v>41</v>
      </c>
      <c r="F31" s="128">
        <f>ROUND(SUM(BF83:BF193), 2)</f>
        <v>0</v>
      </c>
      <c r="G31" s="40"/>
      <c r="H31" s="40"/>
      <c r="I31" s="129">
        <v>0.15</v>
      </c>
      <c r="J31" s="128">
        <f>ROUND(ROUND((SUM(BF83:BF193)), 2)*I31, 2)</f>
        <v>0</v>
      </c>
      <c r="K31" s="43"/>
    </row>
    <row r="32" spans="2:11" s="1" customFormat="1" ht="14.45" hidden="1" customHeight="1">
      <c r="B32" s="39"/>
      <c r="C32" s="40"/>
      <c r="D32" s="40"/>
      <c r="E32" s="47" t="s">
        <v>42</v>
      </c>
      <c r="F32" s="128">
        <f>ROUND(SUM(BG83:BG193), 2)</f>
        <v>0</v>
      </c>
      <c r="G32" s="40"/>
      <c r="H32" s="40"/>
      <c r="I32" s="129">
        <v>0.21</v>
      </c>
      <c r="J32" s="128">
        <v>0</v>
      </c>
      <c r="K32" s="43"/>
    </row>
    <row r="33" spans="2:11" s="1" customFormat="1" ht="14.45" hidden="1" customHeight="1">
      <c r="B33" s="39"/>
      <c r="C33" s="40"/>
      <c r="D33" s="40"/>
      <c r="E33" s="47" t="s">
        <v>43</v>
      </c>
      <c r="F33" s="128">
        <f>ROUND(SUM(BH83:BH193), 2)</f>
        <v>0</v>
      </c>
      <c r="G33" s="40"/>
      <c r="H33" s="40"/>
      <c r="I33" s="129">
        <v>0.15</v>
      </c>
      <c r="J33" s="128">
        <v>0</v>
      </c>
      <c r="K33" s="43"/>
    </row>
    <row r="34" spans="2:11" s="1" customFormat="1" ht="14.45" hidden="1" customHeight="1">
      <c r="B34" s="39"/>
      <c r="C34" s="40"/>
      <c r="D34" s="40"/>
      <c r="E34" s="47" t="s">
        <v>44</v>
      </c>
      <c r="F34" s="128">
        <f>ROUND(SUM(BI83:BI193), 2)</f>
        <v>0</v>
      </c>
      <c r="G34" s="40"/>
      <c r="H34" s="40"/>
      <c r="I34" s="129">
        <v>0</v>
      </c>
      <c r="J34" s="128">
        <v>0</v>
      </c>
      <c r="K34" s="43"/>
    </row>
    <row r="35" spans="2:11" s="1" customFormat="1" ht="6.95" customHeight="1">
      <c r="B35" s="39"/>
      <c r="C35" s="40"/>
      <c r="D35" s="40"/>
      <c r="E35" s="40"/>
      <c r="F35" s="40"/>
      <c r="G35" s="40"/>
      <c r="H35" s="40"/>
      <c r="I35" s="116"/>
      <c r="J35" s="40"/>
      <c r="K35" s="43"/>
    </row>
    <row r="36" spans="2:11" s="1" customFormat="1" ht="25.35" customHeight="1">
      <c r="B36" s="39"/>
      <c r="C36" s="130"/>
      <c r="D36" s="131" t="s">
        <v>45</v>
      </c>
      <c r="E36" s="77"/>
      <c r="F36" s="77"/>
      <c r="G36" s="132" t="s">
        <v>46</v>
      </c>
      <c r="H36" s="133" t="s">
        <v>47</v>
      </c>
      <c r="I36" s="134"/>
      <c r="J36" s="135">
        <f>SUM(J27:J34)</f>
        <v>0</v>
      </c>
      <c r="K36" s="136"/>
    </row>
    <row r="37" spans="2:11" s="1" customFormat="1" ht="14.45" customHeight="1">
      <c r="B37" s="54"/>
      <c r="C37" s="55"/>
      <c r="D37" s="55"/>
      <c r="E37" s="55"/>
      <c r="F37" s="55"/>
      <c r="G37" s="55"/>
      <c r="H37" s="55"/>
      <c r="I37" s="137"/>
      <c r="J37" s="55"/>
      <c r="K37" s="56"/>
    </row>
    <row r="41" spans="2:11" s="1" customFormat="1" ht="6.95" customHeight="1">
      <c r="B41" s="138"/>
      <c r="C41" s="139"/>
      <c r="D41" s="139"/>
      <c r="E41" s="139"/>
      <c r="F41" s="139"/>
      <c r="G41" s="139"/>
      <c r="H41" s="139"/>
      <c r="I41" s="140"/>
      <c r="J41" s="139"/>
      <c r="K41" s="141"/>
    </row>
    <row r="42" spans="2:11" s="1" customFormat="1" ht="36.950000000000003" customHeight="1">
      <c r="B42" s="39"/>
      <c r="C42" s="28" t="s">
        <v>91</v>
      </c>
      <c r="D42" s="40"/>
      <c r="E42" s="40"/>
      <c r="F42" s="40"/>
      <c r="G42" s="40"/>
      <c r="H42" s="40"/>
      <c r="I42" s="116"/>
      <c r="J42" s="40"/>
      <c r="K42" s="43"/>
    </row>
    <row r="43" spans="2:11" s="1" customFormat="1" ht="6.95" customHeight="1">
      <c r="B43" s="39"/>
      <c r="C43" s="40"/>
      <c r="D43" s="40"/>
      <c r="E43" s="40"/>
      <c r="F43" s="40"/>
      <c r="G43" s="40"/>
      <c r="H43" s="40"/>
      <c r="I43" s="116"/>
      <c r="J43" s="40"/>
      <c r="K43" s="43"/>
    </row>
    <row r="44" spans="2:11" s="1" customFormat="1" ht="14.45" customHeight="1">
      <c r="B44" s="39"/>
      <c r="C44" s="35" t="s">
        <v>18</v>
      </c>
      <c r="D44" s="40"/>
      <c r="E44" s="40"/>
      <c r="F44" s="40"/>
      <c r="G44" s="40"/>
      <c r="H44" s="40"/>
      <c r="I44" s="116"/>
      <c r="J44" s="40"/>
      <c r="K44" s="43"/>
    </row>
    <row r="45" spans="2:11" s="1" customFormat="1" ht="16.5" customHeight="1">
      <c r="B45" s="39"/>
      <c r="C45" s="40"/>
      <c r="D45" s="40"/>
      <c r="E45" s="357" t="str">
        <f>E7</f>
        <v>17005 - Zhořelecká II.etapa (3)</v>
      </c>
      <c r="F45" s="358"/>
      <c r="G45" s="358"/>
      <c r="H45" s="358"/>
      <c r="I45" s="116"/>
      <c r="J45" s="40"/>
      <c r="K45" s="43"/>
    </row>
    <row r="46" spans="2:11" s="1" customFormat="1" ht="14.45" customHeight="1">
      <c r="B46" s="39"/>
      <c r="C46" s="35" t="s">
        <v>89</v>
      </c>
      <c r="D46" s="40"/>
      <c r="E46" s="40"/>
      <c r="F46" s="40"/>
      <c r="G46" s="40"/>
      <c r="H46" s="40"/>
      <c r="I46" s="116"/>
      <c r="J46" s="40"/>
      <c r="K46" s="43"/>
    </row>
    <row r="47" spans="2:11" s="1" customFormat="1" ht="17.25" customHeight="1">
      <c r="B47" s="39"/>
      <c r="C47" s="40"/>
      <c r="D47" s="40"/>
      <c r="E47" s="359" t="str">
        <f>E9</f>
        <v>02 - Parkoviště - 02 - Parkoviště</v>
      </c>
      <c r="F47" s="360"/>
      <c r="G47" s="360"/>
      <c r="H47" s="360"/>
      <c r="I47" s="116"/>
      <c r="J47" s="40"/>
      <c r="K47" s="43"/>
    </row>
    <row r="48" spans="2:11" s="1" customFormat="1" ht="6.95" customHeight="1">
      <c r="B48" s="39"/>
      <c r="C48" s="40"/>
      <c r="D48" s="40"/>
      <c r="E48" s="40"/>
      <c r="F48" s="40"/>
      <c r="G48" s="40"/>
      <c r="H48" s="40"/>
      <c r="I48" s="116"/>
      <c r="J48" s="40"/>
      <c r="K48" s="43"/>
    </row>
    <row r="49" spans="2:47" s="1" customFormat="1" ht="18" customHeight="1">
      <c r="B49" s="39"/>
      <c r="C49" s="35" t="s">
        <v>23</v>
      </c>
      <c r="D49" s="40"/>
      <c r="E49" s="40"/>
      <c r="F49" s="33" t="str">
        <f>F12</f>
        <v xml:space="preserve"> </v>
      </c>
      <c r="G49" s="40"/>
      <c r="H49" s="40"/>
      <c r="I49" s="117" t="s">
        <v>25</v>
      </c>
      <c r="J49" s="118" t="str">
        <f>IF(J12="","",J12)</f>
        <v>22. 5. 2018</v>
      </c>
      <c r="K49" s="43"/>
    </row>
    <row r="50" spans="2:47" s="1" customFormat="1" ht="6.95" customHeight="1">
      <c r="B50" s="39"/>
      <c r="C50" s="40"/>
      <c r="D50" s="40"/>
      <c r="E50" s="40"/>
      <c r="F50" s="40"/>
      <c r="G50" s="40"/>
      <c r="H50" s="40"/>
      <c r="I50" s="116"/>
      <c r="J50" s="40"/>
      <c r="K50" s="43"/>
    </row>
    <row r="51" spans="2:47" s="1" customFormat="1">
      <c r="B51" s="39"/>
      <c r="C51" s="35" t="s">
        <v>27</v>
      </c>
      <c r="D51" s="40"/>
      <c r="E51" s="40"/>
      <c r="F51" s="33" t="str">
        <f>E15</f>
        <v xml:space="preserve"> </v>
      </c>
      <c r="G51" s="40"/>
      <c r="H51" s="40"/>
      <c r="I51" s="117" t="s">
        <v>32</v>
      </c>
      <c r="J51" s="326" t="str">
        <f>E21</f>
        <v xml:space="preserve"> </v>
      </c>
      <c r="K51" s="43"/>
    </row>
    <row r="52" spans="2:47" s="1" customFormat="1" ht="14.45" customHeight="1">
      <c r="B52" s="39"/>
      <c r="C52" s="35" t="s">
        <v>30</v>
      </c>
      <c r="D52" s="40"/>
      <c r="E52" s="40"/>
      <c r="F52" s="33" t="str">
        <f>IF(E18="","",E18)</f>
        <v/>
      </c>
      <c r="G52" s="40"/>
      <c r="H52" s="40"/>
      <c r="I52" s="116"/>
      <c r="J52" s="361"/>
      <c r="K52" s="43"/>
    </row>
    <row r="53" spans="2:47" s="1" customFormat="1" ht="10.35" customHeight="1">
      <c r="B53" s="39"/>
      <c r="C53" s="40"/>
      <c r="D53" s="40"/>
      <c r="E53" s="40"/>
      <c r="F53" s="40"/>
      <c r="G53" s="40"/>
      <c r="H53" s="40"/>
      <c r="I53" s="116"/>
      <c r="J53" s="40"/>
      <c r="K53" s="43"/>
    </row>
    <row r="54" spans="2:47" s="1" customFormat="1" ht="29.25" customHeight="1">
      <c r="B54" s="39"/>
      <c r="C54" s="142" t="s">
        <v>92</v>
      </c>
      <c r="D54" s="130"/>
      <c r="E54" s="130"/>
      <c r="F54" s="130"/>
      <c r="G54" s="130"/>
      <c r="H54" s="130"/>
      <c r="I54" s="143"/>
      <c r="J54" s="144" t="s">
        <v>93</v>
      </c>
      <c r="K54" s="145"/>
    </row>
    <row r="55" spans="2:47" s="1" customFormat="1" ht="10.35" customHeight="1">
      <c r="B55" s="39"/>
      <c r="C55" s="40"/>
      <c r="D55" s="40"/>
      <c r="E55" s="40"/>
      <c r="F55" s="40"/>
      <c r="G55" s="40"/>
      <c r="H55" s="40"/>
      <c r="I55" s="116"/>
      <c r="J55" s="40"/>
      <c r="K55" s="43"/>
    </row>
    <row r="56" spans="2:47" s="1" customFormat="1" ht="29.25" customHeight="1">
      <c r="B56" s="39"/>
      <c r="C56" s="146" t="s">
        <v>94</v>
      </c>
      <c r="D56" s="40"/>
      <c r="E56" s="40"/>
      <c r="F56" s="40"/>
      <c r="G56" s="40"/>
      <c r="H56" s="40"/>
      <c r="I56" s="116"/>
      <c r="J56" s="126">
        <f>J83</f>
        <v>0</v>
      </c>
      <c r="K56" s="43"/>
      <c r="AU56" s="22" t="s">
        <v>95</v>
      </c>
    </row>
    <row r="57" spans="2:47" s="8" customFormat="1" ht="24.95" customHeight="1">
      <c r="B57" s="176"/>
      <c r="C57" s="177"/>
      <c r="D57" s="178" t="s">
        <v>202</v>
      </c>
      <c r="E57" s="179"/>
      <c r="F57" s="179"/>
      <c r="G57" s="179"/>
      <c r="H57" s="179"/>
      <c r="I57" s="180"/>
      <c r="J57" s="181">
        <f>J84</f>
        <v>0</v>
      </c>
      <c r="K57" s="182"/>
    </row>
    <row r="58" spans="2:47" s="9" customFormat="1" ht="19.899999999999999" customHeight="1">
      <c r="B58" s="183"/>
      <c r="C58" s="184"/>
      <c r="D58" s="185" t="s">
        <v>203</v>
      </c>
      <c r="E58" s="186"/>
      <c r="F58" s="186"/>
      <c r="G58" s="186"/>
      <c r="H58" s="186"/>
      <c r="I58" s="187"/>
      <c r="J58" s="188">
        <f>J85</f>
        <v>0</v>
      </c>
      <c r="K58" s="189"/>
    </row>
    <row r="59" spans="2:47" s="9" customFormat="1" ht="19.899999999999999" customHeight="1">
      <c r="B59" s="183"/>
      <c r="C59" s="184"/>
      <c r="D59" s="185" t="s">
        <v>204</v>
      </c>
      <c r="E59" s="186"/>
      <c r="F59" s="186"/>
      <c r="G59" s="186"/>
      <c r="H59" s="186"/>
      <c r="I59" s="187"/>
      <c r="J59" s="188">
        <f>J113</f>
        <v>0</v>
      </c>
      <c r="K59" s="189"/>
    </row>
    <row r="60" spans="2:47" s="9" customFormat="1" ht="19.899999999999999" customHeight="1">
      <c r="B60" s="183"/>
      <c r="C60" s="184"/>
      <c r="D60" s="185" t="s">
        <v>205</v>
      </c>
      <c r="E60" s="186"/>
      <c r="F60" s="186"/>
      <c r="G60" s="186"/>
      <c r="H60" s="186"/>
      <c r="I60" s="187"/>
      <c r="J60" s="188">
        <f>J117</f>
        <v>0</v>
      </c>
      <c r="K60" s="189"/>
    </row>
    <row r="61" spans="2:47" s="9" customFormat="1" ht="19.899999999999999" customHeight="1">
      <c r="B61" s="183"/>
      <c r="C61" s="184"/>
      <c r="D61" s="185" t="s">
        <v>206</v>
      </c>
      <c r="E61" s="186"/>
      <c r="F61" s="186"/>
      <c r="G61" s="186"/>
      <c r="H61" s="186"/>
      <c r="I61" s="187"/>
      <c r="J61" s="188">
        <f>J154</f>
        <v>0</v>
      </c>
      <c r="K61" s="189"/>
    </row>
    <row r="62" spans="2:47" s="9" customFormat="1" ht="19.899999999999999" customHeight="1">
      <c r="B62" s="183"/>
      <c r="C62" s="184"/>
      <c r="D62" s="185" t="s">
        <v>207</v>
      </c>
      <c r="E62" s="186"/>
      <c r="F62" s="186"/>
      <c r="G62" s="186"/>
      <c r="H62" s="186"/>
      <c r="I62" s="187"/>
      <c r="J62" s="188">
        <f>J184</f>
        <v>0</v>
      </c>
      <c r="K62" s="189"/>
    </row>
    <row r="63" spans="2:47" s="9" customFormat="1" ht="19.899999999999999" customHeight="1">
      <c r="B63" s="183"/>
      <c r="C63" s="184"/>
      <c r="D63" s="185" t="s">
        <v>208</v>
      </c>
      <c r="E63" s="186"/>
      <c r="F63" s="186"/>
      <c r="G63" s="186"/>
      <c r="H63" s="186"/>
      <c r="I63" s="187"/>
      <c r="J63" s="188">
        <f>J191</f>
        <v>0</v>
      </c>
      <c r="K63" s="189"/>
    </row>
    <row r="64" spans="2:47" s="1" customFormat="1" ht="21.75" customHeight="1">
      <c r="B64" s="39"/>
      <c r="C64" s="40"/>
      <c r="D64" s="40"/>
      <c r="E64" s="40"/>
      <c r="F64" s="40"/>
      <c r="G64" s="40"/>
      <c r="H64" s="40"/>
      <c r="I64" s="116"/>
      <c r="J64" s="40"/>
      <c r="K64" s="43"/>
    </row>
    <row r="65" spans="2:12" s="1" customFormat="1" ht="6.95" customHeight="1">
      <c r="B65" s="54"/>
      <c r="C65" s="55"/>
      <c r="D65" s="55"/>
      <c r="E65" s="55"/>
      <c r="F65" s="55"/>
      <c r="G65" s="55"/>
      <c r="H65" s="55"/>
      <c r="I65" s="137"/>
      <c r="J65" s="55"/>
      <c r="K65" s="56"/>
    </row>
    <row r="69" spans="2:12" s="1" customFormat="1" ht="6.95" customHeight="1">
      <c r="B69" s="57"/>
      <c r="C69" s="58"/>
      <c r="D69" s="58"/>
      <c r="E69" s="58"/>
      <c r="F69" s="58"/>
      <c r="G69" s="58"/>
      <c r="H69" s="58"/>
      <c r="I69" s="140"/>
      <c r="J69" s="58"/>
      <c r="K69" s="58"/>
      <c r="L69" s="59"/>
    </row>
    <row r="70" spans="2:12" s="1" customFormat="1" ht="36.950000000000003" customHeight="1">
      <c r="B70" s="39"/>
      <c r="C70" s="60" t="s">
        <v>96</v>
      </c>
      <c r="D70" s="61"/>
      <c r="E70" s="61"/>
      <c r="F70" s="61"/>
      <c r="G70" s="61"/>
      <c r="H70" s="61"/>
      <c r="I70" s="147"/>
      <c r="J70" s="61"/>
      <c r="K70" s="61"/>
      <c r="L70" s="59"/>
    </row>
    <row r="71" spans="2:12" s="1" customFormat="1" ht="6.95" customHeight="1">
      <c r="B71" s="39"/>
      <c r="C71" s="61"/>
      <c r="D71" s="61"/>
      <c r="E71" s="61"/>
      <c r="F71" s="61"/>
      <c r="G71" s="61"/>
      <c r="H71" s="61"/>
      <c r="I71" s="147"/>
      <c r="J71" s="61"/>
      <c r="K71" s="61"/>
      <c r="L71" s="59"/>
    </row>
    <row r="72" spans="2:12" s="1" customFormat="1" ht="14.45" customHeight="1">
      <c r="B72" s="39"/>
      <c r="C72" s="63" t="s">
        <v>18</v>
      </c>
      <c r="D72" s="61"/>
      <c r="E72" s="61"/>
      <c r="F72" s="61"/>
      <c r="G72" s="61"/>
      <c r="H72" s="61"/>
      <c r="I72" s="147"/>
      <c r="J72" s="61"/>
      <c r="K72" s="61"/>
      <c r="L72" s="59"/>
    </row>
    <row r="73" spans="2:12" s="1" customFormat="1" ht="16.5" customHeight="1">
      <c r="B73" s="39"/>
      <c r="C73" s="61"/>
      <c r="D73" s="61"/>
      <c r="E73" s="362" t="str">
        <f>E7</f>
        <v>17005 - Zhořelecká II.etapa (3)</v>
      </c>
      <c r="F73" s="363"/>
      <c r="G73" s="363"/>
      <c r="H73" s="363"/>
      <c r="I73" s="147"/>
      <c r="J73" s="61"/>
      <c r="K73" s="61"/>
      <c r="L73" s="59"/>
    </row>
    <row r="74" spans="2:12" s="1" customFormat="1" ht="14.45" customHeight="1">
      <c r="B74" s="39"/>
      <c r="C74" s="63" t="s">
        <v>89</v>
      </c>
      <c r="D74" s="61"/>
      <c r="E74" s="61"/>
      <c r="F74" s="61"/>
      <c r="G74" s="61"/>
      <c r="H74" s="61"/>
      <c r="I74" s="147"/>
      <c r="J74" s="61"/>
      <c r="K74" s="61"/>
      <c r="L74" s="59"/>
    </row>
    <row r="75" spans="2:12" s="1" customFormat="1" ht="17.25" customHeight="1">
      <c r="B75" s="39"/>
      <c r="C75" s="61"/>
      <c r="D75" s="61"/>
      <c r="E75" s="337" t="str">
        <f>E9</f>
        <v>02 - Parkoviště - 02 - Parkoviště</v>
      </c>
      <c r="F75" s="364"/>
      <c r="G75" s="364"/>
      <c r="H75" s="364"/>
      <c r="I75" s="147"/>
      <c r="J75" s="61"/>
      <c r="K75" s="61"/>
      <c r="L75" s="59"/>
    </row>
    <row r="76" spans="2:12" s="1" customFormat="1" ht="6.95" customHeight="1">
      <c r="B76" s="39"/>
      <c r="C76" s="61"/>
      <c r="D76" s="61"/>
      <c r="E76" s="61"/>
      <c r="F76" s="61"/>
      <c r="G76" s="61"/>
      <c r="H76" s="61"/>
      <c r="I76" s="147"/>
      <c r="J76" s="61"/>
      <c r="K76" s="61"/>
      <c r="L76" s="59"/>
    </row>
    <row r="77" spans="2:12" s="1" customFormat="1" ht="18" customHeight="1">
      <c r="B77" s="39"/>
      <c r="C77" s="63" t="s">
        <v>23</v>
      </c>
      <c r="D77" s="61"/>
      <c r="E77" s="61"/>
      <c r="F77" s="148" t="str">
        <f>F12</f>
        <v xml:space="preserve"> </v>
      </c>
      <c r="G77" s="61"/>
      <c r="H77" s="61"/>
      <c r="I77" s="149" t="s">
        <v>25</v>
      </c>
      <c r="J77" s="71" t="str">
        <f>IF(J12="","",J12)</f>
        <v>22. 5. 2018</v>
      </c>
      <c r="K77" s="61"/>
      <c r="L77" s="59"/>
    </row>
    <row r="78" spans="2:12" s="1" customFormat="1" ht="6.95" customHeight="1">
      <c r="B78" s="39"/>
      <c r="C78" s="61"/>
      <c r="D78" s="61"/>
      <c r="E78" s="61"/>
      <c r="F78" s="61"/>
      <c r="G78" s="61"/>
      <c r="H78" s="61"/>
      <c r="I78" s="147"/>
      <c r="J78" s="61"/>
      <c r="K78" s="61"/>
      <c r="L78" s="59"/>
    </row>
    <row r="79" spans="2:12" s="1" customFormat="1">
      <c r="B79" s="39"/>
      <c r="C79" s="63" t="s">
        <v>27</v>
      </c>
      <c r="D79" s="61"/>
      <c r="E79" s="61"/>
      <c r="F79" s="148" t="str">
        <f>E15</f>
        <v xml:space="preserve"> </v>
      </c>
      <c r="G79" s="61"/>
      <c r="H79" s="61"/>
      <c r="I79" s="149" t="s">
        <v>32</v>
      </c>
      <c r="J79" s="148" t="str">
        <f>E21</f>
        <v xml:space="preserve"> </v>
      </c>
      <c r="K79" s="61"/>
      <c r="L79" s="59"/>
    </row>
    <row r="80" spans="2:12" s="1" customFormat="1" ht="14.45" customHeight="1">
      <c r="B80" s="39"/>
      <c r="C80" s="63" t="s">
        <v>30</v>
      </c>
      <c r="D80" s="61"/>
      <c r="E80" s="61"/>
      <c r="F80" s="148" t="str">
        <f>IF(E18="","",E18)</f>
        <v/>
      </c>
      <c r="G80" s="61"/>
      <c r="H80" s="61"/>
      <c r="I80" s="147"/>
      <c r="J80" s="61"/>
      <c r="K80" s="61"/>
      <c r="L80" s="59"/>
    </row>
    <row r="81" spans="2:65" s="1" customFormat="1" ht="10.35" customHeight="1">
      <c r="B81" s="39"/>
      <c r="C81" s="61"/>
      <c r="D81" s="61"/>
      <c r="E81" s="61"/>
      <c r="F81" s="61"/>
      <c r="G81" s="61"/>
      <c r="H81" s="61"/>
      <c r="I81" s="147"/>
      <c r="J81" s="61"/>
      <c r="K81" s="61"/>
      <c r="L81" s="59"/>
    </row>
    <row r="82" spans="2:65" s="7" customFormat="1" ht="29.25" customHeight="1">
      <c r="B82" s="150"/>
      <c r="C82" s="151" t="s">
        <v>97</v>
      </c>
      <c r="D82" s="152" t="s">
        <v>54</v>
      </c>
      <c r="E82" s="152" t="s">
        <v>50</v>
      </c>
      <c r="F82" s="152" t="s">
        <v>98</v>
      </c>
      <c r="G82" s="152" t="s">
        <v>99</v>
      </c>
      <c r="H82" s="152" t="s">
        <v>100</v>
      </c>
      <c r="I82" s="153" t="s">
        <v>101</v>
      </c>
      <c r="J82" s="152" t="s">
        <v>93</v>
      </c>
      <c r="K82" s="154" t="s">
        <v>102</v>
      </c>
      <c r="L82" s="155"/>
      <c r="M82" s="79" t="s">
        <v>103</v>
      </c>
      <c r="N82" s="80" t="s">
        <v>39</v>
      </c>
      <c r="O82" s="80" t="s">
        <v>104</v>
      </c>
      <c r="P82" s="80" t="s">
        <v>105</v>
      </c>
      <c r="Q82" s="80" t="s">
        <v>106</v>
      </c>
      <c r="R82" s="80" t="s">
        <v>107</v>
      </c>
      <c r="S82" s="80" t="s">
        <v>108</v>
      </c>
      <c r="T82" s="81" t="s">
        <v>109</v>
      </c>
    </row>
    <row r="83" spans="2:65" s="1" customFormat="1" ht="29.25" customHeight="1">
      <c r="B83" s="39"/>
      <c r="C83" s="85" t="s">
        <v>94</v>
      </c>
      <c r="D83" s="61"/>
      <c r="E83" s="61"/>
      <c r="F83" s="61"/>
      <c r="G83" s="61"/>
      <c r="H83" s="61"/>
      <c r="I83" s="147"/>
      <c r="J83" s="156">
        <f>BK83</f>
        <v>0</v>
      </c>
      <c r="K83" s="61"/>
      <c r="L83" s="59"/>
      <c r="M83" s="82"/>
      <c r="N83" s="83"/>
      <c r="O83" s="83"/>
      <c r="P83" s="157">
        <f>P84</f>
        <v>0</v>
      </c>
      <c r="Q83" s="83"/>
      <c r="R83" s="157">
        <f>R84</f>
        <v>0</v>
      </c>
      <c r="S83" s="83"/>
      <c r="T83" s="158">
        <f>T84</f>
        <v>0</v>
      </c>
      <c r="AT83" s="22" t="s">
        <v>68</v>
      </c>
      <c r="AU83" s="22" t="s">
        <v>95</v>
      </c>
      <c r="BK83" s="159">
        <f>BK84</f>
        <v>0</v>
      </c>
    </row>
    <row r="84" spans="2:65" s="10" customFormat="1" ht="37.35" customHeight="1">
      <c r="B84" s="190"/>
      <c r="C84" s="191"/>
      <c r="D84" s="192" t="s">
        <v>68</v>
      </c>
      <c r="E84" s="193" t="s">
        <v>209</v>
      </c>
      <c r="F84" s="193" t="s">
        <v>210</v>
      </c>
      <c r="G84" s="191"/>
      <c r="H84" s="191"/>
      <c r="I84" s="194"/>
      <c r="J84" s="195">
        <f>BK84</f>
        <v>0</v>
      </c>
      <c r="K84" s="191"/>
      <c r="L84" s="196"/>
      <c r="M84" s="197"/>
      <c r="N84" s="198"/>
      <c r="O84" s="198"/>
      <c r="P84" s="199">
        <f>P85+P113+P117+P154+P184+P191</f>
        <v>0</v>
      </c>
      <c r="Q84" s="198"/>
      <c r="R84" s="199">
        <f>R85+R113+R117+R154+R184+R191</f>
        <v>0</v>
      </c>
      <c r="S84" s="198"/>
      <c r="T84" s="200">
        <f>T85+T113+T117+T154+T184+T191</f>
        <v>0</v>
      </c>
      <c r="AR84" s="201" t="s">
        <v>76</v>
      </c>
      <c r="AT84" s="202" t="s">
        <v>68</v>
      </c>
      <c r="AU84" s="202" t="s">
        <v>69</v>
      </c>
      <c r="AY84" s="201" t="s">
        <v>116</v>
      </c>
      <c r="BK84" s="203">
        <f>BK85+BK113+BK117+BK154+BK184+BK191</f>
        <v>0</v>
      </c>
    </row>
    <row r="85" spans="2:65" s="10" customFormat="1" ht="19.899999999999999" customHeight="1">
      <c r="B85" s="190"/>
      <c r="C85" s="191"/>
      <c r="D85" s="192" t="s">
        <v>68</v>
      </c>
      <c r="E85" s="204" t="s">
        <v>76</v>
      </c>
      <c r="F85" s="204" t="s">
        <v>211</v>
      </c>
      <c r="G85" s="191"/>
      <c r="H85" s="191"/>
      <c r="I85" s="194"/>
      <c r="J85" s="205">
        <f>BK85</f>
        <v>0</v>
      </c>
      <c r="K85" s="191"/>
      <c r="L85" s="196"/>
      <c r="M85" s="197"/>
      <c r="N85" s="198"/>
      <c r="O85" s="198"/>
      <c r="P85" s="199">
        <f>SUM(P86:P112)</f>
        <v>0</v>
      </c>
      <c r="Q85" s="198"/>
      <c r="R85" s="199">
        <f>SUM(R86:R112)</f>
        <v>0</v>
      </c>
      <c r="S85" s="198"/>
      <c r="T85" s="200">
        <f>SUM(T86:T112)</f>
        <v>0</v>
      </c>
      <c r="AR85" s="201" t="s">
        <v>76</v>
      </c>
      <c r="AT85" s="202" t="s">
        <v>68</v>
      </c>
      <c r="AU85" s="202" t="s">
        <v>76</v>
      </c>
      <c r="AY85" s="201" t="s">
        <v>116</v>
      </c>
      <c r="BK85" s="203">
        <f>SUM(BK86:BK112)</f>
        <v>0</v>
      </c>
    </row>
    <row r="86" spans="2:65" s="1" customFormat="1" ht="51" customHeight="1">
      <c r="B86" s="39"/>
      <c r="C86" s="160" t="s">
        <v>76</v>
      </c>
      <c r="D86" s="160" t="s">
        <v>111</v>
      </c>
      <c r="E86" s="161" t="s">
        <v>212</v>
      </c>
      <c r="F86" s="162" t="s">
        <v>213</v>
      </c>
      <c r="G86" s="163" t="s">
        <v>214</v>
      </c>
      <c r="H86" s="164">
        <v>3260</v>
      </c>
      <c r="I86" s="165"/>
      <c r="J86" s="166">
        <f>ROUND(I86*H86,2)</f>
        <v>0</v>
      </c>
      <c r="K86" s="162" t="s">
        <v>215</v>
      </c>
      <c r="L86" s="59"/>
      <c r="M86" s="167" t="s">
        <v>21</v>
      </c>
      <c r="N86" s="168" t="s">
        <v>40</v>
      </c>
      <c r="O86" s="40"/>
      <c r="P86" s="169">
        <f>O86*H86</f>
        <v>0</v>
      </c>
      <c r="Q86" s="169">
        <v>0</v>
      </c>
      <c r="R86" s="169">
        <f>Q86*H86</f>
        <v>0</v>
      </c>
      <c r="S86" s="169">
        <v>0</v>
      </c>
      <c r="T86" s="170">
        <f>S86*H86</f>
        <v>0</v>
      </c>
      <c r="AR86" s="22" t="s">
        <v>115</v>
      </c>
      <c r="AT86" s="22" t="s">
        <v>111</v>
      </c>
      <c r="AU86" s="22" t="s">
        <v>78</v>
      </c>
      <c r="AY86" s="22" t="s">
        <v>116</v>
      </c>
      <c r="BE86" s="171">
        <f>IF(N86="základní",J86,0)</f>
        <v>0</v>
      </c>
      <c r="BF86" s="171">
        <f>IF(N86="snížená",J86,0)</f>
        <v>0</v>
      </c>
      <c r="BG86" s="171">
        <f>IF(N86="zákl. přenesená",J86,0)</f>
        <v>0</v>
      </c>
      <c r="BH86" s="171">
        <f>IF(N86="sníž. přenesená",J86,0)</f>
        <v>0</v>
      </c>
      <c r="BI86" s="171">
        <f>IF(N86="nulová",J86,0)</f>
        <v>0</v>
      </c>
      <c r="BJ86" s="22" t="s">
        <v>76</v>
      </c>
      <c r="BK86" s="171">
        <f>ROUND(I86*H86,2)</f>
        <v>0</v>
      </c>
      <c r="BL86" s="22" t="s">
        <v>115</v>
      </c>
      <c r="BM86" s="22" t="s">
        <v>78</v>
      </c>
    </row>
    <row r="87" spans="2:65" s="11" customFormat="1" ht="13.5">
      <c r="B87" s="206"/>
      <c r="C87" s="207"/>
      <c r="D87" s="208" t="s">
        <v>216</v>
      </c>
      <c r="E87" s="209" t="s">
        <v>21</v>
      </c>
      <c r="F87" s="210" t="s">
        <v>217</v>
      </c>
      <c r="G87" s="207"/>
      <c r="H87" s="211">
        <v>3260</v>
      </c>
      <c r="I87" s="212"/>
      <c r="J87" s="207"/>
      <c r="K87" s="207"/>
      <c r="L87" s="213"/>
      <c r="M87" s="214"/>
      <c r="N87" s="215"/>
      <c r="O87" s="215"/>
      <c r="P87" s="215"/>
      <c r="Q87" s="215"/>
      <c r="R87" s="215"/>
      <c r="S87" s="215"/>
      <c r="T87" s="216"/>
      <c r="AT87" s="217" t="s">
        <v>216</v>
      </c>
      <c r="AU87" s="217" t="s">
        <v>78</v>
      </c>
      <c r="AV87" s="11" t="s">
        <v>78</v>
      </c>
      <c r="AW87" s="11" t="s">
        <v>33</v>
      </c>
      <c r="AX87" s="11" t="s">
        <v>69</v>
      </c>
      <c r="AY87" s="217" t="s">
        <v>116</v>
      </c>
    </row>
    <row r="88" spans="2:65" s="12" customFormat="1" ht="13.5">
      <c r="B88" s="218"/>
      <c r="C88" s="219"/>
      <c r="D88" s="208" t="s">
        <v>216</v>
      </c>
      <c r="E88" s="220" t="s">
        <v>21</v>
      </c>
      <c r="F88" s="221" t="s">
        <v>218</v>
      </c>
      <c r="G88" s="219"/>
      <c r="H88" s="222">
        <v>3260</v>
      </c>
      <c r="I88" s="223"/>
      <c r="J88" s="219"/>
      <c r="K88" s="219"/>
      <c r="L88" s="224"/>
      <c r="M88" s="225"/>
      <c r="N88" s="226"/>
      <c r="O88" s="226"/>
      <c r="P88" s="226"/>
      <c r="Q88" s="226"/>
      <c r="R88" s="226"/>
      <c r="S88" s="226"/>
      <c r="T88" s="227"/>
      <c r="AT88" s="228" t="s">
        <v>216</v>
      </c>
      <c r="AU88" s="228" t="s">
        <v>78</v>
      </c>
      <c r="AV88" s="12" t="s">
        <v>115</v>
      </c>
      <c r="AW88" s="12" t="s">
        <v>33</v>
      </c>
      <c r="AX88" s="12" t="s">
        <v>76</v>
      </c>
      <c r="AY88" s="228" t="s">
        <v>116</v>
      </c>
    </row>
    <row r="89" spans="2:65" s="1" customFormat="1" ht="38.25" customHeight="1">
      <c r="B89" s="39"/>
      <c r="C89" s="160" t="s">
        <v>78</v>
      </c>
      <c r="D89" s="160" t="s">
        <v>111</v>
      </c>
      <c r="E89" s="161" t="s">
        <v>219</v>
      </c>
      <c r="F89" s="162" t="s">
        <v>220</v>
      </c>
      <c r="G89" s="163" t="s">
        <v>214</v>
      </c>
      <c r="H89" s="164">
        <v>90</v>
      </c>
      <c r="I89" s="165"/>
      <c r="J89" s="166">
        <f>ROUND(I89*H89,2)</f>
        <v>0</v>
      </c>
      <c r="K89" s="162" t="s">
        <v>221</v>
      </c>
      <c r="L89" s="59"/>
      <c r="M89" s="167" t="s">
        <v>21</v>
      </c>
      <c r="N89" s="168" t="s">
        <v>40</v>
      </c>
      <c r="O89" s="40"/>
      <c r="P89" s="169">
        <f>O89*H89</f>
        <v>0</v>
      </c>
      <c r="Q89" s="169">
        <v>0</v>
      </c>
      <c r="R89" s="169">
        <f>Q89*H89</f>
        <v>0</v>
      </c>
      <c r="S89" s="169">
        <v>0</v>
      </c>
      <c r="T89" s="170">
        <f>S89*H89</f>
        <v>0</v>
      </c>
      <c r="AR89" s="22" t="s">
        <v>115</v>
      </c>
      <c r="AT89" s="22" t="s">
        <v>111</v>
      </c>
      <c r="AU89" s="22" t="s">
        <v>78</v>
      </c>
      <c r="AY89" s="22" t="s">
        <v>116</v>
      </c>
      <c r="BE89" s="171">
        <f>IF(N89="základní",J89,0)</f>
        <v>0</v>
      </c>
      <c r="BF89" s="171">
        <f>IF(N89="snížená",J89,0)</f>
        <v>0</v>
      </c>
      <c r="BG89" s="171">
        <f>IF(N89="zákl. přenesená",J89,0)</f>
        <v>0</v>
      </c>
      <c r="BH89" s="171">
        <f>IF(N89="sníž. přenesená",J89,0)</f>
        <v>0</v>
      </c>
      <c r="BI89" s="171">
        <f>IF(N89="nulová",J89,0)</f>
        <v>0</v>
      </c>
      <c r="BJ89" s="22" t="s">
        <v>76</v>
      </c>
      <c r="BK89" s="171">
        <f>ROUND(I89*H89,2)</f>
        <v>0</v>
      </c>
      <c r="BL89" s="22" t="s">
        <v>115</v>
      </c>
      <c r="BM89" s="22" t="s">
        <v>115</v>
      </c>
    </row>
    <row r="90" spans="2:65" s="11" customFormat="1" ht="13.5">
      <c r="B90" s="206"/>
      <c r="C90" s="207"/>
      <c r="D90" s="208" t="s">
        <v>216</v>
      </c>
      <c r="E90" s="209" t="s">
        <v>21</v>
      </c>
      <c r="F90" s="210" t="s">
        <v>222</v>
      </c>
      <c r="G90" s="207"/>
      <c r="H90" s="211">
        <v>90</v>
      </c>
      <c r="I90" s="212"/>
      <c r="J90" s="207"/>
      <c r="K90" s="207"/>
      <c r="L90" s="213"/>
      <c r="M90" s="214"/>
      <c r="N90" s="215"/>
      <c r="O90" s="215"/>
      <c r="P90" s="215"/>
      <c r="Q90" s="215"/>
      <c r="R90" s="215"/>
      <c r="S90" s="215"/>
      <c r="T90" s="216"/>
      <c r="AT90" s="217" t="s">
        <v>216</v>
      </c>
      <c r="AU90" s="217" t="s">
        <v>78</v>
      </c>
      <c r="AV90" s="11" t="s">
        <v>78</v>
      </c>
      <c r="AW90" s="11" t="s">
        <v>33</v>
      </c>
      <c r="AX90" s="11" t="s">
        <v>69</v>
      </c>
      <c r="AY90" s="217" t="s">
        <v>116</v>
      </c>
    </row>
    <row r="91" spans="2:65" s="12" customFormat="1" ht="13.5">
      <c r="B91" s="218"/>
      <c r="C91" s="219"/>
      <c r="D91" s="208" t="s">
        <v>216</v>
      </c>
      <c r="E91" s="220" t="s">
        <v>21</v>
      </c>
      <c r="F91" s="221" t="s">
        <v>218</v>
      </c>
      <c r="G91" s="219"/>
      <c r="H91" s="222">
        <v>90</v>
      </c>
      <c r="I91" s="223"/>
      <c r="J91" s="219"/>
      <c r="K91" s="219"/>
      <c r="L91" s="224"/>
      <c r="M91" s="225"/>
      <c r="N91" s="226"/>
      <c r="O91" s="226"/>
      <c r="P91" s="226"/>
      <c r="Q91" s="226"/>
      <c r="R91" s="226"/>
      <c r="S91" s="226"/>
      <c r="T91" s="227"/>
      <c r="AT91" s="228" t="s">
        <v>216</v>
      </c>
      <c r="AU91" s="228" t="s">
        <v>78</v>
      </c>
      <c r="AV91" s="12" t="s">
        <v>115</v>
      </c>
      <c r="AW91" s="12" t="s">
        <v>33</v>
      </c>
      <c r="AX91" s="12" t="s">
        <v>76</v>
      </c>
      <c r="AY91" s="228" t="s">
        <v>116</v>
      </c>
    </row>
    <row r="92" spans="2:65" s="1" customFormat="1" ht="38.25" customHeight="1">
      <c r="B92" s="39"/>
      <c r="C92" s="160" t="s">
        <v>110</v>
      </c>
      <c r="D92" s="160" t="s">
        <v>111</v>
      </c>
      <c r="E92" s="161" t="s">
        <v>223</v>
      </c>
      <c r="F92" s="162" t="s">
        <v>224</v>
      </c>
      <c r="G92" s="163" t="s">
        <v>214</v>
      </c>
      <c r="H92" s="164">
        <v>1440</v>
      </c>
      <c r="I92" s="165"/>
      <c r="J92" s="166">
        <f>ROUND(I92*H92,2)</f>
        <v>0</v>
      </c>
      <c r="K92" s="162" t="s">
        <v>215</v>
      </c>
      <c r="L92" s="59"/>
      <c r="M92" s="167" t="s">
        <v>21</v>
      </c>
      <c r="N92" s="168" t="s">
        <v>40</v>
      </c>
      <c r="O92" s="40"/>
      <c r="P92" s="169">
        <f>O92*H92</f>
        <v>0</v>
      </c>
      <c r="Q92" s="169">
        <v>0</v>
      </c>
      <c r="R92" s="169">
        <f>Q92*H92</f>
        <v>0</v>
      </c>
      <c r="S92" s="169">
        <v>0</v>
      </c>
      <c r="T92" s="170">
        <f>S92*H92</f>
        <v>0</v>
      </c>
      <c r="AR92" s="22" t="s">
        <v>115</v>
      </c>
      <c r="AT92" s="22" t="s">
        <v>111</v>
      </c>
      <c r="AU92" s="22" t="s">
        <v>78</v>
      </c>
      <c r="AY92" s="22" t="s">
        <v>116</v>
      </c>
      <c r="BE92" s="171">
        <f>IF(N92="základní",J92,0)</f>
        <v>0</v>
      </c>
      <c r="BF92" s="171">
        <f>IF(N92="snížená",J92,0)</f>
        <v>0</v>
      </c>
      <c r="BG92" s="171">
        <f>IF(N92="zákl. přenesená",J92,0)</f>
        <v>0</v>
      </c>
      <c r="BH92" s="171">
        <f>IF(N92="sníž. přenesená",J92,0)</f>
        <v>0</v>
      </c>
      <c r="BI92" s="171">
        <f>IF(N92="nulová",J92,0)</f>
        <v>0</v>
      </c>
      <c r="BJ92" s="22" t="s">
        <v>76</v>
      </c>
      <c r="BK92" s="171">
        <f>ROUND(I92*H92,2)</f>
        <v>0</v>
      </c>
      <c r="BL92" s="22" t="s">
        <v>115</v>
      </c>
      <c r="BM92" s="22" t="s">
        <v>123</v>
      </c>
    </row>
    <row r="93" spans="2:65" s="11" customFormat="1" ht="13.5">
      <c r="B93" s="206"/>
      <c r="C93" s="207"/>
      <c r="D93" s="208" t="s">
        <v>216</v>
      </c>
      <c r="E93" s="209" t="s">
        <v>21</v>
      </c>
      <c r="F93" s="210" t="s">
        <v>225</v>
      </c>
      <c r="G93" s="207"/>
      <c r="H93" s="211">
        <v>1440</v>
      </c>
      <c r="I93" s="212"/>
      <c r="J93" s="207"/>
      <c r="K93" s="207"/>
      <c r="L93" s="213"/>
      <c r="M93" s="214"/>
      <c r="N93" s="215"/>
      <c r="O93" s="215"/>
      <c r="P93" s="215"/>
      <c r="Q93" s="215"/>
      <c r="R93" s="215"/>
      <c r="S93" s="215"/>
      <c r="T93" s="216"/>
      <c r="AT93" s="217" t="s">
        <v>216</v>
      </c>
      <c r="AU93" s="217" t="s">
        <v>78</v>
      </c>
      <c r="AV93" s="11" t="s">
        <v>78</v>
      </c>
      <c r="AW93" s="11" t="s">
        <v>33</v>
      </c>
      <c r="AX93" s="11" t="s">
        <v>69</v>
      </c>
      <c r="AY93" s="217" t="s">
        <v>116</v>
      </c>
    </row>
    <row r="94" spans="2:65" s="12" customFormat="1" ht="13.5">
      <c r="B94" s="218"/>
      <c r="C94" s="219"/>
      <c r="D94" s="208" t="s">
        <v>216</v>
      </c>
      <c r="E94" s="220" t="s">
        <v>21</v>
      </c>
      <c r="F94" s="221" t="s">
        <v>218</v>
      </c>
      <c r="G94" s="219"/>
      <c r="H94" s="222">
        <v>1440</v>
      </c>
      <c r="I94" s="223"/>
      <c r="J94" s="219"/>
      <c r="K94" s="219"/>
      <c r="L94" s="224"/>
      <c r="M94" s="225"/>
      <c r="N94" s="226"/>
      <c r="O94" s="226"/>
      <c r="P94" s="226"/>
      <c r="Q94" s="226"/>
      <c r="R94" s="226"/>
      <c r="S94" s="226"/>
      <c r="T94" s="227"/>
      <c r="AT94" s="228" t="s">
        <v>216</v>
      </c>
      <c r="AU94" s="228" t="s">
        <v>78</v>
      </c>
      <c r="AV94" s="12" t="s">
        <v>115</v>
      </c>
      <c r="AW94" s="12" t="s">
        <v>33</v>
      </c>
      <c r="AX94" s="12" t="s">
        <v>76</v>
      </c>
      <c r="AY94" s="228" t="s">
        <v>116</v>
      </c>
    </row>
    <row r="95" spans="2:65" s="1" customFormat="1" ht="25.5" customHeight="1">
      <c r="B95" s="39"/>
      <c r="C95" s="160" t="s">
        <v>115</v>
      </c>
      <c r="D95" s="160" t="s">
        <v>111</v>
      </c>
      <c r="E95" s="161" t="s">
        <v>226</v>
      </c>
      <c r="F95" s="162" t="s">
        <v>227</v>
      </c>
      <c r="G95" s="163" t="s">
        <v>214</v>
      </c>
      <c r="H95" s="164">
        <v>3260</v>
      </c>
      <c r="I95" s="165"/>
      <c r="J95" s="166">
        <f>ROUND(I95*H95,2)</f>
        <v>0</v>
      </c>
      <c r="K95" s="162" t="s">
        <v>215</v>
      </c>
      <c r="L95" s="59"/>
      <c r="M95" s="167" t="s">
        <v>21</v>
      </c>
      <c r="N95" s="168" t="s">
        <v>40</v>
      </c>
      <c r="O95" s="40"/>
      <c r="P95" s="169">
        <f>O95*H95</f>
        <v>0</v>
      </c>
      <c r="Q95" s="169">
        <v>0</v>
      </c>
      <c r="R95" s="169">
        <f>Q95*H95</f>
        <v>0</v>
      </c>
      <c r="S95" s="169">
        <v>0</v>
      </c>
      <c r="T95" s="170">
        <f>S95*H95</f>
        <v>0</v>
      </c>
      <c r="AR95" s="22" t="s">
        <v>115</v>
      </c>
      <c r="AT95" s="22" t="s">
        <v>111</v>
      </c>
      <c r="AU95" s="22" t="s">
        <v>78</v>
      </c>
      <c r="AY95" s="22" t="s">
        <v>116</v>
      </c>
      <c r="BE95" s="171">
        <f>IF(N95="základní",J95,0)</f>
        <v>0</v>
      </c>
      <c r="BF95" s="171">
        <f>IF(N95="snížená",J95,0)</f>
        <v>0</v>
      </c>
      <c r="BG95" s="171">
        <f>IF(N95="zákl. přenesená",J95,0)</f>
        <v>0</v>
      </c>
      <c r="BH95" s="171">
        <f>IF(N95="sníž. přenesená",J95,0)</f>
        <v>0</v>
      </c>
      <c r="BI95" s="171">
        <f>IF(N95="nulová",J95,0)</f>
        <v>0</v>
      </c>
      <c r="BJ95" s="22" t="s">
        <v>76</v>
      </c>
      <c r="BK95" s="171">
        <f>ROUND(I95*H95,2)</f>
        <v>0</v>
      </c>
      <c r="BL95" s="22" t="s">
        <v>115</v>
      </c>
      <c r="BM95" s="22" t="s">
        <v>126</v>
      </c>
    </row>
    <row r="96" spans="2:65" s="11" customFormat="1" ht="13.5">
      <c r="B96" s="206"/>
      <c r="C96" s="207"/>
      <c r="D96" s="208" t="s">
        <v>216</v>
      </c>
      <c r="E96" s="209" t="s">
        <v>21</v>
      </c>
      <c r="F96" s="210" t="s">
        <v>217</v>
      </c>
      <c r="G96" s="207"/>
      <c r="H96" s="211">
        <v>3260</v>
      </c>
      <c r="I96" s="212"/>
      <c r="J96" s="207"/>
      <c r="K96" s="207"/>
      <c r="L96" s="213"/>
      <c r="M96" s="214"/>
      <c r="N96" s="215"/>
      <c r="O96" s="215"/>
      <c r="P96" s="215"/>
      <c r="Q96" s="215"/>
      <c r="R96" s="215"/>
      <c r="S96" s="215"/>
      <c r="T96" s="216"/>
      <c r="AT96" s="217" t="s">
        <v>216</v>
      </c>
      <c r="AU96" s="217" t="s">
        <v>78</v>
      </c>
      <c r="AV96" s="11" t="s">
        <v>78</v>
      </c>
      <c r="AW96" s="11" t="s">
        <v>33</v>
      </c>
      <c r="AX96" s="11" t="s">
        <v>69</v>
      </c>
      <c r="AY96" s="217" t="s">
        <v>116</v>
      </c>
    </row>
    <row r="97" spans="2:65" s="12" customFormat="1" ht="13.5">
      <c r="B97" s="218"/>
      <c r="C97" s="219"/>
      <c r="D97" s="208" t="s">
        <v>216</v>
      </c>
      <c r="E97" s="220" t="s">
        <v>21</v>
      </c>
      <c r="F97" s="221" t="s">
        <v>218</v>
      </c>
      <c r="G97" s="219"/>
      <c r="H97" s="222">
        <v>3260</v>
      </c>
      <c r="I97" s="223"/>
      <c r="J97" s="219"/>
      <c r="K97" s="219"/>
      <c r="L97" s="224"/>
      <c r="M97" s="225"/>
      <c r="N97" s="226"/>
      <c r="O97" s="226"/>
      <c r="P97" s="226"/>
      <c r="Q97" s="226"/>
      <c r="R97" s="226"/>
      <c r="S97" s="226"/>
      <c r="T97" s="227"/>
      <c r="AT97" s="228" t="s">
        <v>216</v>
      </c>
      <c r="AU97" s="228" t="s">
        <v>78</v>
      </c>
      <c r="AV97" s="12" t="s">
        <v>115</v>
      </c>
      <c r="AW97" s="12" t="s">
        <v>33</v>
      </c>
      <c r="AX97" s="12" t="s">
        <v>76</v>
      </c>
      <c r="AY97" s="228" t="s">
        <v>116</v>
      </c>
    </row>
    <row r="98" spans="2:65" s="1" customFormat="1" ht="25.5" customHeight="1">
      <c r="B98" s="39"/>
      <c r="C98" s="160" t="s">
        <v>119</v>
      </c>
      <c r="D98" s="160" t="s">
        <v>111</v>
      </c>
      <c r="E98" s="161" t="s">
        <v>228</v>
      </c>
      <c r="F98" s="162" t="s">
        <v>229</v>
      </c>
      <c r="G98" s="163" t="s">
        <v>214</v>
      </c>
      <c r="H98" s="164">
        <v>182</v>
      </c>
      <c r="I98" s="165"/>
      <c r="J98" s="166">
        <f>ROUND(I98*H98,2)</f>
        <v>0</v>
      </c>
      <c r="K98" s="162" t="s">
        <v>215</v>
      </c>
      <c r="L98" s="59"/>
      <c r="M98" s="167" t="s">
        <v>21</v>
      </c>
      <c r="N98" s="168" t="s">
        <v>40</v>
      </c>
      <c r="O98" s="40"/>
      <c r="P98" s="169">
        <f>O98*H98</f>
        <v>0</v>
      </c>
      <c r="Q98" s="169">
        <v>0</v>
      </c>
      <c r="R98" s="169">
        <f>Q98*H98</f>
        <v>0</v>
      </c>
      <c r="S98" s="169">
        <v>0</v>
      </c>
      <c r="T98" s="170">
        <f>S98*H98</f>
        <v>0</v>
      </c>
      <c r="AR98" s="22" t="s">
        <v>115</v>
      </c>
      <c r="AT98" s="22" t="s">
        <v>111</v>
      </c>
      <c r="AU98" s="22" t="s">
        <v>78</v>
      </c>
      <c r="AY98" s="22" t="s">
        <v>116</v>
      </c>
      <c r="BE98" s="171">
        <f>IF(N98="základní",J98,0)</f>
        <v>0</v>
      </c>
      <c r="BF98" s="171">
        <f>IF(N98="snížená",J98,0)</f>
        <v>0</v>
      </c>
      <c r="BG98" s="171">
        <f>IF(N98="zákl. přenesená",J98,0)</f>
        <v>0</v>
      </c>
      <c r="BH98" s="171">
        <f>IF(N98="sníž. přenesená",J98,0)</f>
        <v>0</v>
      </c>
      <c r="BI98" s="171">
        <f>IF(N98="nulová",J98,0)</f>
        <v>0</v>
      </c>
      <c r="BJ98" s="22" t="s">
        <v>76</v>
      </c>
      <c r="BK98" s="171">
        <f>ROUND(I98*H98,2)</f>
        <v>0</v>
      </c>
      <c r="BL98" s="22" t="s">
        <v>115</v>
      </c>
      <c r="BM98" s="22" t="s">
        <v>130</v>
      </c>
    </row>
    <row r="99" spans="2:65" s="11" customFormat="1" ht="13.5">
      <c r="B99" s="206"/>
      <c r="C99" s="207"/>
      <c r="D99" s="208" t="s">
        <v>216</v>
      </c>
      <c r="E99" s="209" t="s">
        <v>21</v>
      </c>
      <c r="F99" s="210" t="s">
        <v>230</v>
      </c>
      <c r="G99" s="207"/>
      <c r="H99" s="211">
        <v>182</v>
      </c>
      <c r="I99" s="212"/>
      <c r="J99" s="207"/>
      <c r="K99" s="207"/>
      <c r="L99" s="213"/>
      <c r="M99" s="214"/>
      <c r="N99" s="215"/>
      <c r="O99" s="215"/>
      <c r="P99" s="215"/>
      <c r="Q99" s="215"/>
      <c r="R99" s="215"/>
      <c r="S99" s="215"/>
      <c r="T99" s="216"/>
      <c r="AT99" s="217" t="s">
        <v>216</v>
      </c>
      <c r="AU99" s="217" t="s">
        <v>78</v>
      </c>
      <c r="AV99" s="11" t="s">
        <v>78</v>
      </c>
      <c r="AW99" s="11" t="s">
        <v>33</v>
      </c>
      <c r="AX99" s="11" t="s">
        <v>69</v>
      </c>
      <c r="AY99" s="217" t="s">
        <v>116</v>
      </c>
    </row>
    <row r="100" spans="2:65" s="12" customFormat="1" ht="13.5">
      <c r="B100" s="218"/>
      <c r="C100" s="219"/>
      <c r="D100" s="208" t="s">
        <v>216</v>
      </c>
      <c r="E100" s="220" t="s">
        <v>21</v>
      </c>
      <c r="F100" s="221" t="s">
        <v>218</v>
      </c>
      <c r="G100" s="219"/>
      <c r="H100" s="222">
        <v>182</v>
      </c>
      <c r="I100" s="223"/>
      <c r="J100" s="219"/>
      <c r="K100" s="219"/>
      <c r="L100" s="224"/>
      <c r="M100" s="225"/>
      <c r="N100" s="226"/>
      <c r="O100" s="226"/>
      <c r="P100" s="226"/>
      <c r="Q100" s="226"/>
      <c r="R100" s="226"/>
      <c r="S100" s="226"/>
      <c r="T100" s="227"/>
      <c r="AT100" s="228" t="s">
        <v>216</v>
      </c>
      <c r="AU100" s="228" t="s">
        <v>78</v>
      </c>
      <c r="AV100" s="12" t="s">
        <v>115</v>
      </c>
      <c r="AW100" s="12" t="s">
        <v>33</v>
      </c>
      <c r="AX100" s="12" t="s">
        <v>76</v>
      </c>
      <c r="AY100" s="228" t="s">
        <v>116</v>
      </c>
    </row>
    <row r="101" spans="2:65" s="1" customFormat="1" ht="25.5" customHeight="1">
      <c r="B101" s="39"/>
      <c r="C101" s="160" t="s">
        <v>123</v>
      </c>
      <c r="D101" s="160" t="s">
        <v>111</v>
      </c>
      <c r="E101" s="161" t="s">
        <v>231</v>
      </c>
      <c r="F101" s="162" t="s">
        <v>232</v>
      </c>
      <c r="G101" s="163" t="s">
        <v>214</v>
      </c>
      <c r="H101" s="164">
        <v>182</v>
      </c>
      <c r="I101" s="165"/>
      <c r="J101" s="166">
        <f>ROUND(I101*H101,2)</f>
        <v>0</v>
      </c>
      <c r="K101" s="162" t="s">
        <v>215</v>
      </c>
      <c r="L101" s="59"/>
      <c r="M101" s="167" t="s">
        <v>21</v>
      </c>
      <c r="N101" s="168" t="s">
        <v>40</v>
      </c>
      <c r="O101" s="40"/>
      <c r="P101" s="169">
        <f>O101*H101</f>
        <v>0</v>
      </c>
      <c r="Q101" s="169">
        <v>0</v>
      </c>
      <c r="R101" s="169">
        <f>Q101*H101</f>
        <v>0</v>
      </c>
      <c r="S101" s="169">
        <v>0</v>
      </c>
      <c r="T101" s="170">
        <f>S101*H101</f>
        <v>0</v>
      </c>
      <c r="AR101" s="22" t="s">
        <v>115</v>
      </c>
      <c r="AT101" s="22" t="s">
        <v>111</v>
      </c>
      <c r="AU101" s="22" t="s">
        <v>78</v>
      </c>
      <c r="AY101" s="22" t="s">
        <v>116</v>
      </c>
      <c r="BE101" s="171">
        <f>IF(N101="základní",J101,0)</f>
        <v>0</v>
      </c>
      <c r="BF101" s="171">
        <f>IF(N101="snížená",J101,0)</f>
        <v>0</v>
      </c>
      <c r="BG101" s="171">
        <f>IF(N101="zákl. přenesená",J101,0)</f>
        <v>0</v>
      </c>
      <c r="BH101" s="171">
        <f>IF(N101="sníž. přenesená",J101,0)</f>
        <v>0</v>
      </c>
      <c r="BI101" s="171">
        <f>IF(N101="nulová",J101,0)</f>
        <v>0</v>
      </c>
      <c r="BJ101" s="22" t="s">
        <v>76</v>
      </c>
      <c r="BK101" s="171">
        <f>ROUND(I101*H101,2)</f>
        <v>0</v>
      </c>
      <c r="BL101" s="22" t="s">
        <v>115</v>
      </c>
      <c r="BM101" s="22" t="s">
        <v>133</v>
      </c>
    </row>
    <row r="102" spans="2:65" s="11" customFormat="1" ht="13.5">
      <c r="B102" s="206"/>
      <c r="C102" s="207"/>
      <c r="D102" s="208" t="s">
        <v>216</v>
      </c>
      <c r="E102" s="209" t="s">
        <v>21</v>
      </c>
      <c r="F102" s="210" t="s">
        <v>230</v>
      </c>
      <c r="G102" s="207"/>
      <c r="H102" s="211">
        <v>182</v>
      </c>
      <c r="I102" s="212"/>
      <c r="J102" s="207"/>
      <c r="K102" s="207"/>
      <c r="L102" s="213"/>
      <c r="M102" s="214"/>
      <c r="N102" s="215"/>
      <c r="O102" s="215"/>
      <c r="P102" s="215"/>
      <c r="Q102" s="215"/>
      <c r="R102" s="215"/>
      <c r="S102" s="215"/>
      <c r="T102" s="216"/>
      <c r="AT102" s="217" t="s">
        <v>216</v>
      </c>
      <c r="AU102" s="217" t="s">
        <v>78</v>
      </c>
      <c r="AV102" s="11" t="s">
        <v>78</v>
      </c>
      <c r="AW102" s="11" t="s">
        <v>33</v>
      </c>
      <c r="AX102" s="11" t="s">
        <v>69</v>
      </c>
      <c r="AY102" s="217" t="s">
        <v>116</v>
      </c>
    </row>
    <row r="103" spans="2:65" s="12" customFormat="1" ht="13.5">
      <c r="B103" s="218"/>
      <c r="C103" s="219"/>
      <c r="D103" s="208" t="s">
        <v>216</v>
      </c>
      <c r="E103" s="220" t="s">
        <v>21</v>
      </c>
      <c r="F103" s="221" t="s">
        <v>218</v>
      </c>
      <c r="G103" s="219"/>
      <c r="H103" s="222">
        <v>182</v>
      </c>
      <c r="I103" s="223"/>
      <c r="J103" s="219"/>
      <c r="K103" s="219"/>
      <c r="L103" s="224"/>
      <c r="M103" s="225"/>
      <c r="N103" s="226"/>
      <c r="O103" s="226"/>
      <c r="P103" s="226"/>
      <c r="Q103" s="226"/>
      <c r="R103" s="226"/>
      <c r="S103" s="226"/>
      <c r="T103" s="227"/>
      <c r="AT103" s="228" t="s">
        <v>216</v>
      </c>
      <c r="AU103" s="228" t="s">
        <v>78</v>
      </c>
      <c r="AV103" s="12" t="s">
        <v>115</v>
      </c>
      <c r="AW103" s="12" t="s">
        <v>33</v>
      </c>
      <c r="AX103" s="12" t="s">
        <v>76</v>
      </c>
      <c r="AY103" s="228" t="s">
        <v>116</v>
      </c>
    </row>
    <row r="104" spans="2:65" s="1" customFormat="1" ht="16.5" customHeight="1">
      <c r="B104" s="39"/>
      <c r="C104" s="229" t="s">
        <v>127</v>
      </c>
      <c r="D104" s="229" t="s">
        <v>233</v>
      </c>
      <c r="E104" s="230" t="s">
        <v>234</v>
      </c>
      <c r="F104" s="231" t="s">
        <v>235</v>
      </c>
      <c r="G104" s="232" t="s">
        <v>236</v>
      </c>
      <c r="H104" s="233">
        <v>0.45500000000000002</v>
      </c>
      <c r="I104" s="234"/>
      <c r="J104" s="235">
        <f>ROUND(I104*H104,2)</f>
        <v>0</v>
      </c>
      <c r="K104" s="231" t="s">
        <v>221</v>
      </c>
      <c r="L104" s="236"/>
      <c r="M104" s="237" t="s">
        <v>21</v>
      </c>
      <c r="N104" s="238" t="s">
        <v>40</v>
      </c>
      <c r="O104" s="40"/>
      <c r="P104" s="169">
        <f>O104*H104</f>
        <v>0</v>
      </c>
      <c r="Q104" s="169">
        <v>0</v>
      </c>
      <c r="R104" s="169">
        <f>Q104*H104</f>
        <v>0</v>
      </c>
      <c r="S104" s="169">
        <v>0</v>
      </c>
      <c r="T104" s="170">
        <f>S104*H104</f>
        <v>0</v>
      </c>
      <c r="AR104" s="22" t="s">
        <v>126</v>
      </c>
      <c r="AT104" s="22" t="s">
        <v>233</v>
      </c>
      <c r="AU104" s="22" t="s">
        <v>78</v>
      </c>
      <c r="AY104" s="22" t="s">
        <v>116</v>
      </c>
      <c r="BE104" s="171">
        <f>IF(N104="základní",J104,0)</f>
        <v>0</v>
      </c>
      <c r="BF104" s="171">
        <f>IF(N104="snížená",J104,0)</f>
        <v>0</v>
      </c>
      <c r="BG104" s="171">
        <f>IF(N104="zákl. přenesená",J104,0)</f>
        <v>0</v>
      </c>
      <c r="BH104" s="171">
        <f>IF(N104="sníž. přenesená",J104,0)</f>
        <v>0</v>
      </c>
      <c r="BI104" s="171">
        <f>IF(N104="nulová",J104,0)</f>
        <v>0</v>
      </c>
      <c r="BJ104" s="22" t="s">
        <v>76</v>
      </c>
      <c r="BK104" s="171">
        <f>ROUND(I104*H104,2)</f>
        <v>0</v>
      </c>
      <c r="BL104" s="22" t="s">
        <v>115</v>
      </c>
      <c r="BM104" s="22" t="s">
        <v>137</v>
      </c>
    </row>
    <row r="105" spans="2:65" s="11" customFormat="1" ht="13.5">
      <c r="B105" s="206"/>
      <c r="C105" s="207"/>
      <c r="D105" s="208" t="s">
        <v>216</v>
      </c>
      <c r="E105" s="209" t="s">
        <v>21</v>
      </c>
      <c r="F105" s="210" t="s">
        <v>237</v>
      </c>
      <c r="G105" s="207"/>
      <c r="H105" s="211">
        <v>0.45500000000000002</v>
      </c>
      <c r="I105" s="212"/>
      <c r="J105" s="207"/>
      <c r="K105" s="207"/>
      <c r="L105" s="213"/>
      <c r="M105" s="214"/>
      <c r="N105" s="215"/>
      <c r="O105" s="215"/>
      <c r="P105" s="215"/>
      <c r="Q105" s="215"/>
      <c r="R105" s="215"/>
      <c r="S105" s="215"/>
      <c r="T105" s="216"/>
      <c r="AT105" s="217" t="s">
        <v>216</v>
      </c>
      <c r="AU105" s="217" t="s">
        <v>78</v>
      </c>
      <c r="AV105" s="11" t="s">
        <v>78</v>
      </c>
      <c r="AW105" s="11" t="s">
        <v>33</v>
      </c>
      <c r="AX105" s="11" t="s">
        <v>69</v>
      </c>
      <c r="AY105" s="217" t="s">
        <v>116</v>
      </c>
    </row>
    <row r="106" spans="2:65" s="12" customFormat="1" ht="13.5">
      <c r="B106" s="218"/>
      <c r="C106" s="219"/>
      <c r="D106" s="208" t="s">
        <v>216</v>
      </c>
      <c r="E106" s="220" t="s">
        <v>21</v>
      </c>
      <c r="F106" s="221" t="s">
        <v>218</v>
      </c>
      <c r="G106" s="219"/>
      <c r="H106" s="222">
        <v>0.45500000000000002</v>
      </c>
      <c r="I106" s="223"/>
      <c r="J106" s="219"/>
      <c r="K106" s="219"/>
      <c r="L106" s="224"/>
      <c r="M106" s="225"/>
      <c r="N106" s="226"/>
      <c r="O106" s="226"/>
      <c r="P106" s="226"/>
      <c r="Q106" s="226"/>
      <c r="R106" s="226"/>
      <c r="S106" s="226"/>
      <c r="T106" s="227"/>
      <c r="AT106" s="228" t="s">
        <v>216</v>
      </c>
      <c r="AU106" s="228" t="s">
        <v>78</v>
      </c>
      <c r="AV106" s="12" t="s">
        <v>115</v>
      </c>
      <c r="AW106" s="12" t="s">
        <v>33</v>
      </c>
      <c r="AX106" s="12" t="s">
        <v>76</v>
      </c>
      <c r="AY106" s="228" t="s">
        <v>116</v>
      </c>
    </row>
    <row r="107" spans="2:65" s="1" customFormat="1" ht="25.5" customHeight="1">
      <c r="B107" s="39"/>
      <c r="C107" s="160" t="s">
        <v>126</v>
      </c>
      <c r="D107" s="160" t="s">
        <v>111</v>
      </c>
      <c r="E107" s="161" t="s">
        <v>238</v>
      </c>
      <c r="F107" s="162" t="s">
        <v>239</v>
      </c>
      <c r="G107" s="163" t="s">
        <v>240</v>
      </c>
      <c r="H107" s="164">
        <v>8</v>
      </c>
      <c r="I107" s="165"/>
      <c r="J107" s="166">
        <f>ROUND(I107*H107,2)</f>
        <v>0</v>
      </c>
      <c r="K107" s="162" t="s">
        <v>215</v>
      </c>
      <c r="L107" s="59"/>
      <c r="M107" s="167" t="s">
        <v>21</v>
      </c>
      <c r="N107" s="168" t="s">
        <v>40</v>
      </c>
      <c r="O107" s="40"/>
      <c r="P107" s="169">
        <f>O107*H107</f>
        <v>0</v>
      </c>
      <c r="Q107" s="169">
        <v>0</v>
      </c>
      <c r="R107" s="169">
        <f>Q107*H107</f>
        <v>0</v>
      </c>
      <c r="S107" s="169">
        <v>0</v>
      </c>
      <c r="T107" s="170">
        <f>S107*H107</f>
        <v>0</v>
      </c>
      <c r="AR107" s="22" t="s">
        <v>115</v>
      </c>
      <c r="AT107" s="22" t="s">
        <v>111</v>
      </c>
      <c r="AU107" s="22" t="s">
        <v>78</v>
      </c>
      <c r="AY107" s="22" t="s">
        <v>116</v>
      </c>
      <c r="BE107" s="171">
        <f>IF(N107="základní",J107,0)</f>
        <v>0</v>
      </c>
      <c r="BF107" s="171">
        <f>IF(N107="snížená",J107,0)</f>
        <v>0</v>
      </c>
      <c r="BG107" s="171">
        <f>IF(N107="zákl. přenesená",J107,0)</f>
        <v>0</v>
      </c>
      <c r="BH107" s="171">
        <f>IF(N107="sníž. přenesená",J107,0)</f>
        <v>0</v>
      </c>
      <c r="BI107" s="171">
        <f>IF(N107="nulová",J107,0)</f>
        <v>0</v>
      </c>
      <c r="BJ107" s="22" t="s">
        <v>76</v>
      </c>
      <c r="BK107" s="171">
        <f>ROUND(I107*H107,2)</f>
        <v>0</v>
      </c>
      <c r="BL107" s="22" t="s">
        <v>115</v>
      </c>
      <c r="BM107" s="22" t="s">
        <v>140</v>
      </c>
    </row>
    <row r="108" spans="2:65" s="11" customFormat="1" ht="13.5">
      <c r="B108" s="206"/>
      <c r="C108" s="207"/>
      <c r="D108" s="208" t="s">
        <v>216</v>
      </c>
      <c r="E108" s="209" t="s">
        <v>21</v>
      </c>
      <c r="F108" s="210" t="s">
        <v>126</v>
      </c>
      <c r="G108" s="207"/>
      <c r="H108" s="211">
        <v>8</v>
      </c>
      <c r="I108" s="212"/>
      <c r="J108" s="207"/>
      <c r="K108" s="207"/>
      <c r="L108" s="213"/>
      <c r="M108" s="214"/>
      <c r="N108" s="215"/>
      <c r="O108" s="215"/>
      <c r="P108" s="215"/>
      <c r="Q108" s="215"/>
      <c r="R108" s="215"/>
      <c r="S108" s="215"/>
      <c r="T108" s="216"/>
      <c r="AT108" s="217" t="s">
        <v>216</v>
      </c>
      <c r="AU108" s="217" t="s">
        <v>78</v>
      </c>
      <c r="AV108" s="11" t="s">
        <v>78</v>
      </c>
      <c r="AW108" s="11" t="s">
        <v>33</v>
      </c>
      <c r="AX108" s="11" t="s">
        <v>69</v>
      </c>
      <c r="AY108" s="217" t="s">
        <v>116</v>
      </c>
    </row>
    <row r="109" spans="2:65" s="12" customFormat="1" ht="13.5">
      <c r="B109" s="218"/>
      <c r="C109" s="219"/>
      <c r="D109" s="208" t="s">
        <v>216</v>
      </c>
      <c r="E109" s="220" t="s">
        <v>21</v>
      </c>
      <c r="F109" s="221" t="s">
        <v>218</v>
      </c>
      <c r="G109" s="219"/>
      <c r="H109" s="222">
        <v>8</v>
      </c>
      <c r="I109" s="223"/>
      <c r="J109" s="219"/>
      <c r="K109" s="219"/>
      <c r="L109" s="224"/>
      <c r="M109" s="225"/>
      <c r="N109" s="226"/>
      <c r="O109" s="226"/>
      <c r="P109" s="226"/>
      <c r="Q109" s="226"/>
      <c r="R109" s="226"/>
      <c r="S109" s="226"/>
      <c r="T109" s="227"/>
      <c r="AT109" s="228" t="s">
        <v>216</v>
      </c>
      <c r="AU109" s="228" t="s">
        <v>78</v>
      </c>
      <c r="AV109" s="12" t="s">
        <v>115</v>
      </c>
      <c r="AW109" s="12" t="s">
        <v>33</v>
      </c>
      <c r="AX109" s="12" t="s">
        <v>76</v>
      </c>
      <c r="AY109" s="228" t="s">
        <v>116</v>
      </c>
    </row>
    <row r="110" spans="2:65" s="1" customFormat="1" ht="16.5" customHeight="1">
      <c r="B110" s="39"/>
      <c r="C110" s="229" t="s">
        <v>134</v>
      </c>
      <c r="D110" s="229" t="s">
        <v>233</v>
      </c>
      <c r="E110" s="230" t="s">
        <v>241</v>
      </c>
      <c r="F110" s="231" t="s">
        <v>242</v>
      </c>
      <c r="G110" s="232" t="s">
        <v>240</v>
      </c>
      <c r="H110" s="233">
        <v>8</v>
      </c>
      <c r="I110" s="234"/>
      <c r="J110" s="235">
        <f>ROUND(I110*H110,2)</f>
        <v>0</v>
      </c>
      <c r="K110" s="231" t="s">
        <v>21</v>
      </c>
      <c r="L110" s="236"/>
      <c r="M110" s="237" t="s">
        <v>21</v>
      </c>
      <c r="N110" s="238" t="s">
        <v>40</v>
      </c>
      <c r="O110" s="40"/>
      <c r="P110" s="169">
        <f>O110*H110</f>
        <v>0</v>
      </c>
      <c r="Q110" s="169">
        <v>0</v>
      </c>
      <c r="R110" s="169">
        <f>Q110*H110</f>
        <v>0</v>
      </c>
      <c r="S110" s="169">
        <v>0</v>
      </c>
      <c r="T110" s="170">
        <f>S110*H110</f>
        <v>0</v>
      </c>
      <c r="AR110" s="22" t="s">
        <v>126</v>
      </c>
      <c r="AT110" s="22" t="s">
        <v>233</v>
      </c>
      <c r="AU110" s="22" t="s">
        <v>78</v>
      </c>
      <c r="AY110" s="22" t="s">
        <v>116</v>
      </c>
      <c r="BE110" s="171">
        <f>IF(N110="základní",J110,0)</f>
        <v>0</v>
      </c>
      <c r="BF110" s="171">
        <f>IF(N110="snížená",J110,0)</f>
        <v>0</v>
      </c>
      <c r="BG110" s="171">
        <f>IF(N110="zákl. přenesená",J110,0)</f>
        <v>0</v>
      </c>
      <c r="BH110" s="171">
        <f>IF(N110="sníž. přenesená",J110,0)</f>
        <v>0</v>
      </c>
      <c r="BI110" s="171">
        <f>IF(N110="nulová",J110,0)</f>
        <v>0</v>
      </c>
      <c r="BJ110" s="22" t="s">
        <v>76</v>
      </c>
      <c r="BK110" s="171">
        <f>ROUND(I110*H110,2)</f>
        <v>0</v>
      </c>
      <c r="BL110" s="22" t="s">
        <v>115</v>
      </c>
      <c r="BM110" s="22" t="s">
        <v>144</v>
      </c>
    </row>
    <row r="111" spans="2:65" s="11" customFormat="1" ht="13.5">
      <c r="B111" s="206"/>
      <c r="C111" s="207"/>
      <c r="D111" s="208" t="s">
        <v>216</v>
      </c>
      <c r="E111" s="209" t="s">
        <v>21</v>
      </c>
      <c r="F111" s="210" t="s">
        <v>126</v>
      </c>
      <c r="G111" s="207"/>
      <c r="H111" s="211">
        <v>8</v>
      </c>
      <c r="I111" s="212"/>
      <c r="J111" s="207"/>
      <c r="K111" s="207"/>
      <c r="L111" s="213"/>
      <c r="M111" s="214"/>
      <c r="N111" s="215"/>
      <c r="O111" s="215"/>
      <c r="P111" s="215"/>
      <c r="Q111" s="215"/>
      <c r="R111" s="215"/>
      <c r="S111" s="215"/>
      <c r="T111" s="216"/>
      <c r="AT111" s="217" t="s">
        <v>216</v>
      </c>
      <c r="AU111" s="217" t="s">
        <v>78</v>
      </c>
      <c r="AV111" s="11" t="s">
        <v>78</v>
      </c>
      <c r="AW111" s="11" t="s">
        <v>33</v>
      </c>
      <c r="AX111" s="11" t="s">
        <v>69</v>
      </c>
      <c r="AY111" s="217" t="s">
        <v>116</v>
      </c>
    </row>
    <row r="112" spans="2:65" s="12" customFormat="1" ht="13.5">
      <c r="B112" s="218"/>
      <c r="C112" s="219"/>
      <c r="D112" s="208" t="s">
        <v>216</v>
      </c>
      <c r="E112" s="220" t="s">
        <v>21</v>
      </c>
      <c r="F112" s="221" t="s">
        <v>218</v>
      </c>
      <c r="G112" s="219"/>
      <c r="H112" s="222">
        <v>8</v>
      </c>
      <c r="I112" s="223"/>
      <c r="J112" s="219"/>
      <c r="K112" s="219"/>
      <c r="L112" s="224"/>
      <c r="M112" s="225"/>
      <c r="N112" s="226"/>
      <c r="O112" s="226"/>
      <c r="P112" s="226"/>
      <c r="Q112" s="226"/>
      <c r="R112" s="226"/>
      <c r="S112" s="226"/>
      <c r="T112" s="227"/>
      <c r="AT112" s="228" t="s">
        <v>216</v>
      </c>
      <c r="AU112" s="228" t="s">
        <v>78</v>
      </c>
      <c r="AV112" s="12" t="s">
        <v>115</v>
      </c>
      <c r="AW112" s="12" t="s">
        <v>33</v>
      </c>
      <c r="AX112" s="12" t="s">
        <v>76</v>
      </c>
      <c r="AY112" s="228" t="s">
        <v>116</v>
      </c>
    </row>
    <row r="113" spans="2:65" s="10" customFormat="1" ht="29.85" customHeight="1">
      <c r="B113" s="190"/>
      <c r="C113" s="191"/>
      <c r="D113" s="192" t="s">
        <v>68</v>
      </c>
      <c r="E113" s="204" t="s">
        <v>78</v>
      </c>
      <c r="F113" s="204" t="s">
        <v>243</v>
      </c>
      <c r="G113" s="191"/>
      <c r="H113" s="191"/>
      <c r="I113" s="194"/>
      <c r="J113" s="205">
        <f>BK113</f>
        <v>0</v>
      </c>
      <c r="K113" s="191"/>
      <c r="L113" s="196"/>
      <c r="M113" s="197"/>
      <c r="N113" s="198"/>
      <c r="O113" s="198"/>
      <c r="P113" s="199">
        <f>SUM(P114:P116)</f>
        <v>0</v>
      </c>
      <c r="Q113" s="198"/>
      <c r="R113" s="199">
        <f>SUM(R114:R116)</f>
        <v>0</v>
      </c>
      <c r="S113" s="198"/>
      <c r="T113" s="200">
        <f>SUM(T114:T116)</f>
        <v>0</v>
      </c>
      <c r="AR113" s="201" t="s">
        <v>76</v>
      </c>
      <c r="AT113" s="202" t="s">
        <v>68</v>
      </c>
      <c r="AU113" s="202" t="s">
        <v>76</v>
      </c>
      <c r="AY113" s="201" t="s">
        <v>116</v>
      </c>
      <c r="BK113" s="203">
        <f>SUM(BK114:BK116)</f>
        <v>0</v>
      </c>
    </row>
    <row r="114" spans="2:65" s="1" customFormat="1" ht="38.25" customHeight="1">
      <c r="B114" s="39"/>
      <c r="C114" s="160" t="s">
        <v>130</v>
      </c>
      <c r="D114" s="160" t="s">
        <v>111</v>
      </c>
      <c r="E114" s="161" t="s">
        <v>244</v>
      </c>
      <c r="F114" s="162" t="s">
        <v>245</v>
      </c>
      <c r="G114" s="163" t="s">
        <v>122</v>
      </c>
      <c r="H114" s="164">
        <v>180</v>
      </c>
      <c r="I114" s="165"/>
      <c r="J114" s="166">
        <f>ROUND(I114*H114,2)</f>
        <v>0</v>
      </c>
      <c r="K114" s="162" t="s">
        <v>215</v>
      </c>
      <c r="L114" s="59"/>
      <c r="M114" s="167" t="s">
        <v>21</v>
      </c>
      <c r="N114" s="168" t="s">
        <v>40</v>
      </c>
      <c r="O114" s="40"/>
      <c r="P114" s="169">
        <f>O114*H114</f>
        <v>0</v>
      </c>
      <c r="Q114" s="169">
        <v>0</v>
      </c>
      <c r="R114" s="169">
        <f>Q114*H114</f>
        <v>0</v>
      </c>
      <c r="S114" s="169">
        <v>0</v>
      </c>
      <c r="T114" s="170">
        <f>S114*H114</f>
        <v>0</v>
      </c>
      <c r="AR114" s="22" t="s">
        <v>115</v>
      </c>
      <c r="AT114" s="22" t="s">
        <v>111</v>
      </c>
      <c r="AU114" s="22" t="s">
        <v>78</v>
      </c>
      <c r="AY114" s="22" t="s">
        <v>116</v>
      </c>
      <c r="BE114" s="171">
        <f>IF(N114="základní",J114,0)</f>
        <v>0</v>
      </c>
      <c r="BF114" s="171">
        <f>IF(N114="snížená",J114,0)</f>
        <v>0</v>
      </c>
      <c r="BG114" s="171">
        <f>IF(N114="zákl. přenesená",J114,0)</f>
        <v>0</v>
      </c>
      <c r="BH114" s="171">
        <f>IF(N114="sníž. přenesená",J114,0)</f>
        <v>0</v>
      </c>
      <c r="BI114" s="171">
        <f>IF(N114="nulová",J114,0)</f>
        <v>0</v>
      </c>
      <c r="BJ114" s="22" t="s">
        <v>76</v>
      </c>
      <c r="BK114" s="171">
        <f>ROUND(I114*H114,2)</f>
        <v>0</v>
      </c>
      <c r="BL114" s="22" t="s">
        <v>115</v>
      </c>
      <c r="BM114" s="22" t="s">
        <v>147</v>
      </c>
    </row>
    <row r="115" spans="2:65" s="11" customFormat="1" ht="13.5">
      <c r="B115" s="206"/>
      <c r="C115" s="207"/>
      <c r="D115" s="208" t="s">
        <v>216</v>
      </c>
      <c r="E115" s="209" t="s">
        <v>21</v>
      </c>
      <c r="F115" s="210" t="s">
        <v>246</v>
      </c>
      <c r="G115" s="207"/>
      <c r="H115" s="211">
        <v>180</v>
      </c>
      <c r="I115" s="212"/>
      <c r="J115" s="207"/>
      <c r="K115" s="207"/>
      <c r="L115" s="213"/>
      <c r="M115" s="214"/>
      <c r="N115" s="215"/>
      <c r="O115" s="215"/>
      <c r="P115" s="215"/>
      <c r="Q115" s="215"/>
      <c r="R115" s="215"/>
      <c r="S115" s="215"/>
      <c r="T115" s="216"/>
      <c r="AT115" s="217" t="s">
        <v>216</v>
      </c>
      <c r="AU115" s="217" t="s">
        <v>78</v>
      </c>
      <c r="AV115" s="11" t="s">
        <v>78</v>
      </c>
      <c r="AW115" s="11" t="s">
        <v>33</v>
      </c>
      <c r="AX115" s="11" t="s">
        <v>69</v>
      </c>
      <c r="AY115" s="217" t="s">
        <v>116</v>
      </c>
    </row>
    <row r="116" spans="2:65" s="12" customFormat="1" ht="13.5">
      <c r="B116" s="218"/>
      <c r="C116" s="219"/>
      <c r="D116" s="208" t="s">
        <v>216</v>
      </c>
      <c r="E116" s="220" t="s">
        <v>21</v>
      </c>
      <c r="F116" s="221" t="s">
        <v>218</v>
      </c>
      <c r="G116" s="219"/>
      <c r="H116" s="222">
        <v>180</v>
      </c>
      <c r="I116" s="223"/>
      <c r="J116" s="219"/>
      <c r="K116" s="219"/>
      <c r="L116" s="224"/>
      <c r="M116" s="225"/>
      <c r="N116" s="226"/>
      <c r="O116" s="226"/>
      <c r="P116" s="226"/>
      <c r="Q116" s="226"/>
      <c r="R116" s="226"/>
      <c r="S116" s="226"/>
      <c r="T116" s="227"/>
      <c r="AT116" s="228" t="s">
        <v>216</v>
      </c>
      <c r="AU116" s="228" t="s">
        <v>78</v>
      </c>
      <c r="AV116" s="12" t="s">
        <v>115</v>
      </c>
      <c r="AW116" s="12" t="s">
        <v>33</v>
      </c>
      <c r="AX116" s="12" t="s">
        <v>76</v>
      </c>
      <c r="AY116" s="228" t="s">
        <v>116</v>
      </c>
    </row>
    <row r="117" spans="2:65" s="10" customFormat="1" ht="29.85" customHeight="1">
      <c r="B117" s="190"/>
      <c r="C117" s="191"/>
      <c r="D117" s="192" t="s">
        <v>68</v>
      </c>
      <c r="E117" s="204" t="s">
        <v>119</v>
      </c>
      <c r="F117" s="204" t="s">
        <v>247</v>
      </c>
      <c r="G117" s="191"/>
      <c r="H117" s="191"/>
      <c r="I117" s="194"/>
      <c r="J117" s="205">
        <f>BK117</f>
        <v>0</v>
      </c>
      <c r="K117" s="191"/>
      <c r="L117" s="196"/>
      <c r="M117" s="197"/>
      <c r="N117" s="198"/>
      <c r="O117" s="198"/>
      <c r="P117" s="199">
        <f>SUM(P118:P153)</f>
        <v>0</v>
      </c>
      <c r="Q117" s="198"/>
      <c r="R117" s="199">
        <f>SUM(R118:R153)</f>
        <v>0</v>
      </c>
      <c r="S117" s="198"/>
      <c r="T117" s="200">
        <f>SUM(T118:T153)</f>
        <v>0</v>
      </c>
      <c r="AR117" s="201" t="s">
        <v>76</v>
      </c>
      <c r="AT117" s="202" t="s">
        <v>68</v>
      </c>
      <c r="AU117" s="202" t="s">
        <v>76</v>
      </c>
      <c r="AY117" s="201" t="s">
        <v>116</v>
      </c>
      <c r="BK117" s="203">
        <f>SUM(BK118:BK153)</f>
        <v>0</v>
      </c>
    </row>
    <row r="118" spans="2:65" s="1" customFormat="1" ht="25.5" customHeight="1">
      <c r="B118" s="39"/>
      <c r="C118" s="160" t="s">
        <v>141</v>
      </c>
      <c r="D118" s="160" t="s">
        <v>111</v>
      </c>
      <c r="E118" s="161" t="s">
        <v>248</v>
      </c>
      <c r="F118" s="162" t="s">
        <v>249</v>
      </c>
      <c r="G118" s="163" t="s">
        <v>214</v>
      </c>
      <c r="H118" s="164">
        <v>145</v>
      </c>
      <c r="I118" s="165"/>
      <c r="J118" s="166">
        <f>ROUND(I118*H118,2)</f>
        <v>0</v>
      </c>
      <c r="K118" s="162" t="s">
        <v>215</v>
      </c>
      <c r="L118" s="59"/>
      <c r="M118" s="167" t="s">
        <v>21</v>
      </c>
      <c r="N118" s="168" t="s">
        <v>40</v>
      </c>
      <c r="O118" s="40"/>
      <c r="P118" s="169">
        <f>O118*H118</f>
        <v>0</v>
      </c>
      <c r="Q118" s="169">
        <v>0</v>
      </c>
      <c r="R118" s="169">
        <f>Q118*H118</f>
        <v>0</v>
      </c>
      <c r="S118" s="169">
        <v>0</v>
      </c>
      <c r="T118" s="170">
        <f>S118*H118</f>
        <v>0</v>
      </c>
      <c r="AR118" s="22" t="s">
        <v>115</v>
      </c>
      <c r="AT118" s="22" t="s">
        <v>111</v>
      </c>
      <c r="AU118" s="22" t="s">
        <v>78</v>
      </c>
      <c r="AY118" s="22" t="s">
        <v>116</v>
      </c>
      <c r="BE118" s="171">
        <f>IF(N118="základní",J118,0)</f>
        <v>0</v>
      </c>
      <c r="BF118" s="171">
        <f>IF(N118="snížená",J118,0)</f>
        <v>0</v>
      </c>
      <c r="BG118" s="171">
        <f>IF(N118="zákl. přenesená",J118,0)</f>
        <v>0</v>
      </c>
      <c r="BH118" s="171">
        <f>IF(N118="sníž. přenesená",J118,0)</f>
        <v>0</v>
      </c>
      <c r="BI118" s="171">
        <f>IF(N118="nulová",J118,0)</f>
        <v>0</v>
      </c>
      <c r="BJ118" s="22" t="s">
        <v>76</v>
      </c>
      <c r="BK118" s="171">
        <f>ROUND(I118*H118,2)</f>
        <v>0</v>
      </c>
      <c r="BL118" s="22" t="s">
        <v>115</v>
      </c>
      <c r="BM118" s="22" t="s">
        <v>151</v>
      </c>
    </row>
    <row r="119" spans="2:65" s="11" customFormat="1" ht="13.5">
      <c r="B119" s="206"/>
      <c r="C119" s="207"/>
      <c r="D119" s="208" t="s">
        <v>216</v>
      </c>
      <c r="E119" s="209" t="s">
        <v>21</v>
      </c>
      <c r="F119" s="210" t="s">
        <v>250</v>
      </c>
      <c r="G119" s="207"/>
      <c r="H119" s="211">
        <v>145</v>
      </c>
      <c r="I119" s="212"/>
      <c r="J119" s="207"/>
      <c r="K119" s="207"/>
      <c r="L119" s="213"/>
      <c r="M119" s="214"/>
      <c r="N119" s="215"/>
      <c r="O119" s="215"/>
      <c r="P119" s="215"/>
      <c r="Q119" s="215"/>
      <c r="R119" s="215"/>
      <c r="S119" s="215"/>
      <c r="T119" s="216"/>
      <c r="AT119" s="217" t="s">
        <v>216</v>
      </c>
      <c r="AU119" s="217" t="s">
        <v>78</v>
      </c>
      <c r="AV119" s="11" t="s">
        <v>78</v>
      </c>
      <c r="AW119" s="11" t="s">
        <v>33</v>
      </c>
      <c r="AX119" s="11" t="s">
        <v>69</v>
      </c>
      <c r="AY119" s="217" t="s">
        <v>116</v>
      </c>
    </row>
    <row r="120" spans="2:65" s="12" customFormat="1" ht="13.5">
      <c r="B120" s="218"/>
      <c r="C120" s="219"/>
      <c r="D120" s="208" t="s">
        <v>216</v>
      </c>
      <c r="E120" s="220" t="s">
        <v>21</v>
      </c>
      <c r="F120" s="221" t="s">
        <v>218</v>
      </c>
      <c r="G120" s="219"/>
      <c r="H120" s="222">
        <v>145</v>
      </c>
      <c r="I120" s="223"/>
      <c r="J120" s="219"/>
      <c r="K120" s="219"/>
      <c r="L120" s="224"/>
      <c r="M120" s="225"/>
      <c r="N120" s="226"/>
      <c r="O120" s="226"/>
      <c r="P120" s="226"/>
      <c r="Q120" s="226"/>
      <c r="R120" s="226"/>
      <c r="S120" s="226"/>
      <c r="T120" s="227"/>
      <c r="AT120" s="228" t="s">
        <v>216</v>
      </c>
      <c r="AU120" s="228" t="s">
        <v>78</v>
      </c>
      <c r="AV120" s="12" t="s">
        <v>115</v>
      </c>
      <c r="AW120" s="12" t="s">
        <v>33</v>
      </c>
      <c r="AX120" s="12" t="s">
        <v>76</v>
      </c>
      <c r="AY120" s="228" t="s">
        <v>116</v>
      </c>
    </row>
    <row r="121" spans="2:65" s="1" customFormat="1" ht="25.5" customHeight="1">
      <c r="B121" s="39"/>
      <c r="C121" s="160" t="s">
        <v>133</v>
      </c>
      <c r="D121" s="160" t="s">
        <v>111</v>
      </c>
      <c r="E121" s="161" t="s">
        <v>251</v>
      </c>
      <c r="F121" s="162" t="s">
        <v>252</v>
      </c>
      <c r="G121" s="163" t="s">
        <v>214</v>
      </c>
      <c r="H121" s="164">
        <v>3260</v>
      </c>
      <c r="I121" s="165"/>
      <c r="J121" s="166">
        <f>ROUND(I121*H121,2)</f>
        <v>0</v>
      </c>
      <c r="K121" s="162" t="s">
        <v>215</v>
      </c>
      <c r="L121" s="59"/>
      <c r="M121" s="167" t="s">
        <v>21</v>
      </c>
      <c r="N121" s="168" t="s">
        <v>40</v>
      </c>
      <c r="O121" s="40"/>
      <c r="P121" s="169">
        <f>O121*H121</f>
        <v>0</v>
      </c>
      <c r="Q121" s="169">
        <v>0</v>
      </c>
      <c r="R121" s="169">
        <f>Q121*H121</f>
        <v>0</v>
      </c>
      <c r="S121" s="169">
        <v>0</v>
      </c>
      <c r="T121" s="170">
        <f>S121*H121</f>
        <v>0</v>
      </c>
      <c r="AR121" s="22" t="s">
        <v>115</v>
      </c>
      <c r="AT121" s="22" t="s">
        <v>111</v>
      </c>
      <c r="AU121" s="22" t="s">
        <v>78</v>
      </c>
      <c r="AY121" s="22" t="s">
        <v>116</v>
      </c>
      <c r="BE121" s="171">
        <f>IF(N121="základní",J121,0)</f>
        <v>0</v>
      </c>
      <c r="BF121" s="171">
        <f>IF(N121="snížená",J121,0)</f>
        <v>0</v>
      </c>
      <c r="BG121" s="171">
        <f>IF(N121="zákl. přenesená",J121,0)</f>
        <v>0</v>
      </c>
      <c r="BH121" s="171">
        <f>IF(N121="sníž. přenesená",J121,0)</f>
        <v>0</v>
      </c>
      <c r="BI121" s="171">
        <f>IF(N121="nulová",J121,0)</f>
        <v>0</v>
      </c>
      <c r="BJ121" s="22" t="s">
        <v>76</v>
      </c>
      <c r="BK121" s="171">
        <f>ROUND(I121*H121,2)</f>
        <v>0</v>
      </c>
      <c r="BL121" s="22" t="s">
        <v>115</v>
      </c>
      <c r="BM121" s="22" t="s">
        <v>155</v>
      </c>
    </row>
    <row r="122" spans="2:65" s="11" customFormat="1" ht="13.5">
      <c r="B122" s="206"/>
      <c r="C122" s="207"/>
      <c r="D122" s="208" t="s">
        <v>216</v>
      </c>
      <c r="E122" s="209" t="s">
        <v>21</v>
      </c>
      <c r="F122" s="210" t="s">
        <v>217</v>
      </c>
      <c r="G122" s="207"/>
      <c r="H122" s="211">
        <v>3260</v>
      </c>
      <c r="I122" s="212"/>
      <c r="J122" s="207"/>
      <c r="K122" s="207"/>
      <c r="L122" s="213"/>
      <c r="M122" s="214"/>
      <c r="N122" s="215"/>
      <c r="O122" s="215"/>
      <c r="P122" s="215"/>
      <c r="Q122" s="215"/>
      <c r="R122" s="215"/>
      <c r="S122" s="215"/>
      <c r="T122" s="216"/>
      <c r="AT122" s="217" t="s">
        <v>216</v>
      </c>
      <c r="AU122" s="217" t="s">
        <v>78</v>
      </c>
      <c r="AV122" s="11" t="s">
        <v>78</v>
      </c>
      <c r="AW122" s="11" t="s">
        <v>33</v>
      </c>
      <c r="AX122" s="11" t="s">
        <v>69</v>
      </c>
      <c r="AY122" s="217" t="s">
        <v>116</v>
      </c>
    </row>
    <row r="123" spans="2:65" s="12" customFormat="1" ht="13.5">
      <c r="B123" s="218"/>
      <c r="C123" s="219"/>
      <c r="D123" s="208" t="s">
        <v>216</v>
      </c>
      <c r="E123" s="220" t="s">
        <v>21</v>
      </c>
      <c r="F123" s="221" t="s">
        <v>218</v>
      </c>
      <c r="G123" s="219"/>
      <c r="H123" s="222">
        <v>3260</v>
      </c>
      <c r="I123" s="223"/>
      <c r="J123" s="219"/>
      <c r="K123" s="219"/>
      <c r="L123" s="224"/>
      <c r="M123" s="225"/>
      <c r="N123" s="226"/>
      <c r="O123" s="226"/>
      <c r="P123" s="226"/>
      <c r="Q123" s="226"/>
      <c r="R123" s="226"/>
      <c r="S123" s="226"/>
      <c r="T123" s="227"/>
      <c r="AT123" s="228" t="s">
        <v>216</v>
      </c>
      <c r="AU123" s="228" t="s">
        <v>78</v>
      </c>
      <c r="AV123" s="12" t="s">
        <v>115</v>
      </c>
      <c r="AW123" s="12" t="s">
        <v>33</v>
      </c>
      <c r="AX123" s="12" t="s">
        <v>76</v>
      </c>
      <c r="AY123" s="228" t="s">
        <v>116</v>
      </c>
    </row>
    <row r="124" spans="2:65" s="1" customFormat="1" ht="38.25" customHeight="1">
      <c r="B124" s="39"/>
      <c r="C124" s="160" t="s">
        <v>148</v>
      </c>
      <c r="D124" s="160" t="s">
        <v>111</v>
      </c>
      <c r="E124" s="161" t="s">
        <v>253</v>
      </c>
      <c r="F124" s="162" t="s">
        <v>254</v>
      </c>
      <c r="G124" s="163" t="s">
        <v>214</v>
      </c>
      <c r="H124" s="164">
        <v>3260</v>
      </c>
      <c r="I124" s="165"/>
      <c r="J124" s="166">
        <f>ROUND(I124*H124,2)</f>
        <v>0</v>
      </c>
      <c r="K124" s="162" t="s">
        <v>215</v>
      </c>
      <c r="L124" s="59"/>
      <c r="M124" s="167" t="s">
        <v>21</v>
      </c>
      <c r="N124" s="168" t="s">
        <v>40</v>
      </c>
      <c r="O124" s="40"/>
      <c r="P124" s="169">
        <f>O124*H124</f>
        <v>0</v>
      </c>
      <c r="Q124" s="169">
        <v>0</v>
      </c>
      <c r="R124" s="169">
        <f>Q124*H124</f>
        <v>0</v>
      </c>
      <c r="S124" s="169">
        <v>0</v>
      </c>
      <c r="T124" s="170">
        <f>S124*H124</f>
        <v>0</v>
      </c>
      <c r="AR124" s="22" t="s">
        <v>115</v>
      </c>
      <c r="AT124" s="22" t="s">
        <v>111</v>
      </c>
      <c r="AU124" s="22" t="s">
        <v>78</v>
      </c>
      <c r="AY124" s="22" t="s">
        <v>116</v>
      </c>
      <c r="BE124" s="171">
        <f>IF(N124="základní",J124,0)</f>
        <v>0</v>
      </c>
      <c r="BF124" s="171">
        <f>IF(N124="snížená",J124,0)</f>
        <v>0</v>
      </c>
      <c r="BG124" s="171">
        <f>IF(N124="zákl. přenesená",J124,0)</f>
        <v>0</v>
      </c>
      <c r="BH124" s="171">
        <f>IF(N124="sníž. přenesená",J124,0)</f>
        <v>0</v>
      </c>
      <c r="BI124" s="171">
        <f>IF(N124="nulová",J124,0)</f>
        <v>0</v>
      </c>
      <c r="BJ124" s="22" t="s">
        <v>76</v>
      </c>
      <c r="BK124" s="171">
        <f>ROUND(I124*H124,2)</f>
        <v>0</v>
      </c>
      <c r="BL124" s="22" t="s">
        <v>115</v>
      </c>
      <c r="BM124" s="22" t="s">
        <v>158</v>
      </c>
    </row>
    <row r="125" spans="2:65" s="11" customFormat="1" ht="13.5">
      <c r="B125" s="206"/>
      <c r="C125" s="207"/>
      <c r="D125" s="208" t="s">
        <v>216</v>
      </c>
      <c r="E125" s="209" t="s">
        <v>21</v>
      </c>
      <c r="F125" s="210" t="s">
        <v>217</v>
      </c>
      <c r="G125" s="207"/>
      <c r="H125" s="211">
        <v>3260</v>
      </c>
      <c r="I125" s="212"/>
      <c r="J125" s="207"/>
      <c r="K125" s="207"/>
      <c r="L125" s="213"/>
      <c r="M125" s="214"/>
      <c r="N125" s="215"/>
      <c r="O125" s="215"/>
      <c r="P125" s="215"/>
      <c r="Q125" s="215"/>
      <c r="R125" s="215"/>
      <c r="S125" s="215"/>
      <c r="T125" s="216"/>
      <c r="AT125" s="217" t="s">
        <v>216</v>
      </c>
      <c r="AU125" s="217" t="s">
        <v>78</v>
      </c>
      <c r="AV125" s="11" t="s">
        <v>78</v>
      </c>
      <c r="AW125" s="11" t="s">
        <v>33</v>
      </c>
      <c r="AX125" s="11" t="s">
        <v>69</v>
      </c>
      <c r="AY125" s="217" t="s">
        <v>116</v>
      </c>
    </row>
    <row r="126" spans="2:65" s="12" customFormat="1" ht="13.5">
      <c r="B126" s="218"/>
      <c r="C126" s="219"/>
      <c r="D126" s="208" t="s">
        <v>216</v>
      </c>
      <c r="E126" s="220" t="s">
        <v>21</v>
      </c>
      <c r="F126" s="221" t="s">
        <v>218</v>
      </c>
      <c r="G126" s="219"/>
      <c r="H126" s="222">
        <v>3260</v>
      </c>
      <c r="I126" s="223"/>
      <c r="J126" s="219"/>
      <c r="K126" s="219"/>
      <c r="L126" s="224"/>
      <c r="M126" s="225"/>
      <c r="N126" s="226"/>
      <c r="O126" s="226"/>
      <c r="P126" s="226"/>
      <c r="Q126" s="226"/>
      <c r="R126" s="226"/>
      <c r="S126" s="226"/>
      <c r="T126" s="227"/>
      <c r="AT126" s="228" t="s">
        <v>216</v>
      </c>
      <c r="AU126" s="228" t="s">
        <v>78</v>
      </c>
      <c r="AV126" s="12" t="s">
        <v>115</v>
      </c>
      <c r="AW126" s="12" t="s">
        <v>33</v>
      </c>
      <c r="AX126" s="12" t="s">
        <v>76</v>
      </c>
      <c r="AY126" s="228" t="s">
        <v>116</v>
      </c>
    </row>
    <row r="127" spans="2:65" s="1" customFormat="1" ht="16.5" customHeight="1">
      <c r="B127" s="39"/>
      <c r="C127" s="160" t="s">
        <v>137</v>
      </c>
      <c r="D127" s="160" t="s">
        <v>111</v>
      </c>
      <c r="E127" s="161" t="s">
        <v>255</v>
      </c>
      <c r="F127" s="162" t="s">
        <v>256</v>
      </c>
      <c r="G127" s="163" t="s">
        <v>214</v>
      </c>
      <c r="H127" s="164">
        <v>3260</v>
      </c>
      <c r="I127" s="165"/>
      <c r="J127" s="166">
        <f>ROUND(I127*H127,2)</f>
        <v>0</v>
      </c>
      <c r="K127" s="162" t="s">
        <v>215</v>
      </c>
      <c r="L127" s="59"/>
      <c r="M127" s="167" t="s">
        <v>21</v>
      </c>
      <c r="N127" s="168" t="s">
        <v>40</v>
      </c>
      <c r="O127" s="40"/>
      <c r="P127" s="169">
        <f>O127*H127</f>
        <v>0</v>
      </c>
      <c r="Q127" s="169">
        <v>0</v>
      </c>
      <c r="R127" s="169">
        <f>Q127*H127</f>
        <v>0</v>
      </c>
      <c r="S127" s="169">
        <v>0</v>
      </c>
      <c r="T127" s="170">
        <f>S127*H127</f>
        <v>0</v>
      </c>
      <c r="AR127" s="22" t="s">
        <v>115</v>
      </c>
      <c r="AT127" s="22" t="s">
        <v>111</v>
      </c>
      <c r="AU127" s="22" t="s">
        <v>78</v>
      </c>
      <c r="AY127" s="22" t="s">
        <v>116</v>
      </c>
      <c r="BE127" s="171">
        <f>IF(N127="základní",J127,0)</f>
        <v>0</v>
      </c>
      <c r="BF127" s="171">
        <f>IF(N127="snížená",J127,0)</f>
        <v>0</v>
      </c>
      <c r="BG127" s="171">
        <f>IF(N127="zákl. přenesená",J127,0)</f>
        <v>0</v>
      </c>
      <c r="BH127" s="171">
        <f>IF(N127="sníž. přenesená",J127,0)</f>
        <v>0</v>
      </c>
      <c r="BI127" s="171">
        <f>IF(N127="nulová",J127,0)</f>
        <v>0</v>
      </c>
      <c r="BJ127" s="22" t="s">
        <v>76</v>
      </c>
      <c r="BK127" s="171">
        <f>ROUND(I127*H127,2)</f>
        <v>0</v>
      </c>
      <c r="BL127" s="22" t="s">
        <v>115</v>
      </c>
      <c r="BM127" s="22" t="s">
        <v>161</v>
      </c>
    </row>
    <row r="128" spans="2:65" s="11" customFormat="1" ht="13.5">
      <c r="B128" s="206"/>
      <c r="C128" s="207"/>
      <c r="D128" s="208" t="s">
        <v>216</v>
      </c>
      <c r="E128" s="209" t="s">
        <v>21</v>
      </c>
      <c r="F128" s="210" t="s">
        <v>217</v>
      </c>
      <c r="G128" s="207"/>
      <c r="H128" s="211">
        <v>3260</v>
      </c>
      <c r="I128" s="212"/>
      <c r="J128" s="207"/>
      <c r="K128" s="207"/>
      <c r="L128" s="213"/>
      <c r="M128" s="214"/>
      <c r="N128" s="215"/>
      <c r="O128" s="215"/>
      <c r="P128" s="215"/>
      <c r="Q128" s="215"/>
      <c r="R128" s="215"/>
      <c r="S128" s="215"/>
      <c r="T128" s="216"/>
      <c r="AT128" s="217" t="s">
        <v>216</v>
      </c>
      <c r="AU128" s="217" t="s">
        <v>78</v>
      </c>
      <c r="AV128" s="11" t="s">
        <v>78</v>
      </c>
      <c r="AW128" s="11" t="s">
        <v>33</v>
      </c>
      <c r="AX128" s="11" t="s">
        <v>69</v>
      </c>
      <c r="AY128" s="217" t="s">
        <v>116</v>
      </c>
    </row>
    <row r="129" spans="2:65" s="12" customFormat="1" ht="13.5">
      <c r="B129" s="218"/>
      <c r="C129" s="219"/>
      <c r="D129" s="208" t="s">
        <v>216</v>
      </c>
      <c r="E129" s="220" t="s">
        <v>21</v>
      </c>
      <c r="F129" s="221" t="s">
        <v>218</v>
      </c>
      <c r="G129" s="219"/>
      <c r="H129" s="222">
        <v>3260</v>
      </c>
      <c r="I129" s="223"/>
      <c r="J129" s="219"/>
      <c r="K129" s="219"/>
      <c r="L129" s="224"/>
      <c r="M129" s="225"/>
      <c r="N129" s="226"/>
      <c r="O129" s="226"/>
      <c r="P129" s="226"/>
      <c r="Q129" s="226"/>
      <c r="R129" s="226"/>
      <c r="S129" s="226"/>
      <c r="T129" s="227"/>
      <c r="AT129" s="228" t="s">
        <v>216</v>
      </c>
      <c r="AU129" s="228" t="s">
        <v>78</v>
      </c>
      <c r="AV129" s="12" t="s">
        <v>115</v>
      </c>
      <c r="AW129" s="12" t="s">
        <v>33</v>
      </c>
      <c r="AX129" s="12" t="s">
        <v>76</v>
      </c>
      <c r="AY129" s="228" t="s">
        <v>116</v>
      </c>
    </row>
    <row r="130" spans="2:65" s="1" customFormat="1" ht="25.5" customHeight="1">
      <c r="B130" s="39"/>
      <c r="C130" s="160" t="s">
        <v>10</v>
      </c>
      <c r="D130" s="160" t="s">
        <v>111</v>
      </c>
      <c r="E130" s="161" t="s">
        <v>257</v>
      </c>
      <c r="F130" s="162" t="s">
        <v>258</v>
      </c>
      <c r="G130" s="163" t="s">
        <v>214</v>
      </c>
      <c r="H130" s="164">
        <v>3260</v>
      </c>
      <c r="I130" s="165"/>
      <c r="J130" s="166">
        <f>ROUND(I130*H130,2)</f>
        <v>0</v>
      </c>
      <c r="K130" s="162" t="s">
        <v>215</v>
      </c>
      <c r="L130" s="59"/>
      <c r="M130" s="167" t="s">
        <v>21</v>
      </c>
      <c r="N130" s="168" t="s">
        <v>40</v>
      </c>
      <c r="O130" s="40"/>
      <c r="P130" s="169">
        <f>O130*H130</f>
        <v>0</v>
      </c>
      <c r="Q130" s="169">
        <v>0</v>
      </c>
      <c r="R130" s="169">
        <f>Q130*H130</f>
        <v>0</v>
      </c>
      <c r="S130" s="169">
        <v>0</v>
      </c>
      <c r="T130" s="170">
        <f>S130*H130</f>
        <v>0</v>
      </c>
      <c r="AR130" s="22" t="s">
        <v>115</v>
      </c>
      <c r="AT130" s="22" t="s">
        <v>111</v>
      </c>
      <c r="AU130" s="22" t="s">
        <v>78</v>
      </c>
      <c r="AY130" s="22" t="s">
        <v>116</v>
      </c>
      <c r="BE130" s="171">
        <f>IF(N130="základní",J130,0)</f>
        <v>0</v>
      </c>
      <c r="BF130" s="171">
        <f>IF(N130="snížená",J130,0)</f>
        <v>0</v>
      </c>
      <c r="BG130" s="171">
        <f>IF(N130="zákl. přenesená",J130,0)</f>
        <v>0</v>
      </c>
      <c r="BH130" s="171">
        <f>IF(N130="sníž. přenesená",J130,0)</f>
        <v>0</v>
      </c>
      <c r="BI130" s="171">
        <f>IF(N130="nulová",J130,0)</f>
        <v>0</v>
      </c>
      <c r="BJ130" s="22" t="s">
        <v>76</v>
      </c>
      <c r="BK130" s="171">
        <f>ROUND(I130*H130,2)</f>
        <v>0</v>
      </c>
      <c r="BL130" s="22" t="s">
        <v>115</v>
      </c>
      <c r="BM130" s="22" t="s">
        <v>165</v>
      </c>
    </row>
    <row r="131" spans="2:65" s="11" customFormat="1" ht="13.5">
      <c r="B131" s="206"/>
      <c r="C131" s="207"/>
      <c r="D131" s="208" t="s">
        <v>216</v>
      </c>
      <c r="E131" s="209" t="s">
        <v>21</v>
      </c>
      <c r="F131" s="210" t="s">
        <v>217</v>
      </c>
      <c r="G131" s="207"/>
      <c r="H131" s="211">
        <v>3260</v>
      </c>
      <c r="I131" s="212"/>
      <c r="J131" s="207"/>
      <c r="K131" s="207"/>
      <c r="L131" s="213"/>
      <c r="M131" s="214"/>
      <c r="N131" s="215"/>
      <c r="O131" s="215"/>
      <c r="P131" s="215"/>
      <c r="Q131" s="215"/>
      <c r="R131" s="215"/>
      <c r="S131" s="215"/>
      <c r="T131" s="216"/>
      <c r="AT131" s="217" t="s">
        <v>216</v>
      </c>
      <c r="AU131" s="217" t="s">
        <v>78</v>
      </c>
      <c r="AV131" s="11" t="s">
        <v>78</v>
      </c>
      <c r="AW131" s="11" t="s">
        <v>33</v>
      </c>
      <c r="AX131" s="11" t="s">
        <v>69</v>
      </c>
      <c r="AY131" s="217" t="s">
        <v>116</v>
      </c>
    </row>
    <row r="132" spans="2:65" s="12" customFormat="1" ht="13.5">
      <c r="B132" s="218"/>
      <c r="C132" s="219"/>
      <c r="D132" s="208" t="s">
        <v>216</v>
      </c>
      <c r="E132" s="220" t="s">
        <v>21</v>
      </c>
      <c r="F132" s="221" t="s">
        <v>218</v>
      </c>
      <c r="G132" s="219"/>
      <c r="H132" s="222">
        <v>3260</v>
      </c>
      <c r="I132" s="223"/>
      <c r="J132" s="219"/>
      <c r="K132" s="219"/>
      <c r="L132" s="224"/>
      <c r="M132" s="225"/>
      <c r="N132" s="226"/>
      <c r="O132" s="226"/>
      <c r="P132" s="226"/>
      <c r="Q132" s="226"/>
      <c r="R132" s="226"/>
      <c r="S132" s="226"/>
      <c r="T132" s="227"/>
      <c r="AT132" s="228" t="s">
        <v>216</v>
      </c>
      <c r="AU132" s="228" t="s">
        <v>78</v>
      </c>
      <c r="AV132" s="12" t="s">
        <v>115</v>
      </c>
      <c r="AW132" s="12" t="s">
        <v>33</v>
      </c>
      <c r="AX132" s="12" t="s">
        <v>76</v>
      </c>
      <c r="AY132" s="228" t="s">
        <v>116</v>
      </c>
    </row>
    <row r="133" spans="2:65" s="1" customFormat="1" ht="38.25" customHeight="1">
      <c r="B133" s="39"/>
      <c r="C133" s="160" t="s">
        <v>140</v>
      </c>
      <c r="D133" s="160" t="s">
        <v>111</v>
      </c>
      <c r="E133" s="161" t="s">
        <v>259</v>
      </c>
      <c r="F133" s="162" t="s">
        <v>260</v>
      </c>
      <c r="G133" s="163" t="s">
        <v>214</v>
      </c>
      <c r="H133" s="164">
        <v>3260</v>
      </c>
      <c r="I133" s="165"/>
      <c r="J133" s="166">
        <f>ROUND(I133*H133,2)</f>
        <v>0</v>
      </c>
      <c r="K133" s="162" t="s">
        <v>215</v>
      </c>
      <c r="L133" s="59"/>
      <c r="M133" s="167" t="s">
        <v>21</v>
      </c>
      <c r="N133" s="168" t="s">
        <v>40</v>
      </c>
      <c r="O133" s="40"/>
      <c r="P133" s="169">
        <f>O133*H133</f>
        <v>0</v>
      </c>
      <c r="Q133" s="169">
        <v>0</v>
      </c>
      <c r="R133" s="169">
        <f>Q133*H133</f>
        <v>0</v>
      </c>
      <c r="S133" s="169">
        <v>0</v>
      </c>
      <c r="T133" s="170">
        <f>S133*H133</f>
        <v>0</v>
      </c>
      <c r="AR133" s="22" t="s">
        <v>115</v>
      </c>
      <c r="AT133" s="22" t="s">
        <v>111</v>
      </c>
      <c r="AU133" s="22" t="s">
        <v>78</v>
      </c>
      <c r="AY133" s="22" t="s">
        <v>116</v>
      </c>
      <c r="BE133" s="171">
        <f>IF(N133="základní",J133,0)</f>
        <v>0</v>
      </c>
      <c r="BF133" s="171">
        <f>IF(N133="snížená",J133,0)</f>
        <v>0</v>
      </c>
      <c r="BG133" s="171">
        <f>IF(N133="zákl. přenesená",J133,0)</f>
        <v>0</v>
      </c>
      <c r="BH133" s="171">
        <f>IF(N133="sníž. přenesená",J133,0)</f>
        <v>0</v>
      </c>
      <c r="BI133" s="171">
        <f>IF(N133="nulová",J133,0)</f>
        <v>0</v>
      </c>
      <c r="BJ133" s="22" t="s">
        <v>76</v>
      </c>
      <c r="BK133" s="171">
        <f>ROUND(I133*H133,2)</f>
        <v>0</v>
      </c>
      <c r="BL133" s="22" t="s">
        <v>115</v>
      </c>
      <c r="BM133" s="22" t="s">
        <v>168</v>
      </c>
    </row>
    <row r="134" spans="2:65" s="11" customFormat="1" ht="13.5">
      <c r="B134" s="206"/>
      <c r="C134" s="207"/>
      <c r="D134" s="208" t="s">
        <v>216</v>
      </c>
      <c r="E134" s="209" t="s">
        <v>21</v>
      </c>
      <c r="F134" s="210" t="s">
        <v>217</v>
      </c>
      <c r="G134" s="207"/>
      <c r="H134" s="211">
        <v>3260</v>
      </c>
      <c r="I134" s="212"/>
      <c r="J134" s="207"/>
      <c r="K134" s="207"/>
      <c r="L134" s="213"/>
      <c r="M134" s="214"/>
      <c r="N134" s="215"/>
      <c r="O134" s="215"/>
      <c r="P134" s="215"/>
      <c r="Q134" s="215"/>
      <c r="R134" s="215"/>
      <c r="S134" s="215"/>
      <c r="T134" s="216"/>
      <c r="AT134" s="217" t="s">
        <v>216</v>
      </c>
      <c r="AU134" s="217" t="s">
        <v>78</v>
      </c>
      <c r="AV134" s="11" t="s">
        <v>78</v>
      </c>
      <c r="AW134" s="11" t="s">
        <v>33</v>
      </c>
      <c r="AX134" s="11" t="s">
        <v>69</v>
      </c>
      <c r="AY134" s="217" t="s">
        <v>116</v>
      </c>
    </row>
    <row r="135" spans="2:65" s="12" customFormat="1" ht="13.5">
      <c r="B135" s="218"/>
      <c r="C135" s="219"/>
      <c r="D135" s="208" t="s">
        <v>216</v>
      </c>
      <c r="E135" s="220" t="s">
        <v>21</v>
      </c>
      <c r="F135" s="221" t="s">
        <v>218</v>
      </c>
      <c r="G135" s="219"/>
      <c r="H135" s="222">
        <v>3260</v>
      </c>
      <c r="I135" s="223"/>
      <c r="J135" s="219"/>
      <c r="K135" s="219"/>
      <c r="L135" s="224"/>
      <c r="M135" s="225"/>
      <c r="N135" s="226"/>
      <c r="O135" s="226"/>
      <c r="P135" s="226"/>
      <c r="Q135" s="226"/>
      <c r="R135" s="226"/>
      <c r="S135" s="226"/>
      <c r="T135" s="227"/>
      <c r="AT135" s="228" t="s">
        <v>216</v>
      </c>
      <c r="AU135" s="228" t="s">
        <v>78</v>
      </c>
      <c r="AV135" s="12" t="s">
        <v>115</v>
      </c>
      <c r="AW135" s="12" t="s">
        <v>33</v>
      </c>
      <c r="AX135" s="12" t="s">
        <v>76</v>
      </c>
      <c r="AY135" s="228" t="s">
        <v>116</v>
      </c>
    </row>
    <row r="136" spans="2:65" s="1" customFormat="1" ht="38.25" customHeight="1">
      <c r="B136" s="39"/>
      <c r="C136" s="160" t="s">
        <v>162</v>
      </c>
      <c r="D136" s="160" t="s">
        <v>111</v>
      </c>
      <c r="E136" s="161" t="s">
        <v>261</v>
      </c>
      <c r="F136" s="162" t="s">
        <v>262</v>
      </c>
      <c r="G136" s="163" t="s">
        <v>214</v>
      </c>
      <c r="H136" s="164">
        <v>3405</v>
      </c>
      <c r="I136" s="165"/>
      <c r="J136" s="166">
        <f>ROUND(I136*H136,2)</f>
        <v>0</v>
      </c>
      <c r="K136" s="162" t="s">
        <v>215</v>
      </c>
      <c r="L136" s="59"/>
      <c r="M136" s="167" t="s">
        <v>21</v>
      </c>
      <c r="N136" s="168" t="s">
        <v>40</v>
      </c>
      <c r="O136" s="40"/>
      <c r="P136" s="169">
        <f>O136*H136</f>
        <v>0</v>
      </c>
      <c r="Q136" s="169">
        <v>0</v>
      </c>
      <c r="R136" s="169">
        <f>Q136*H136</f>
        <v>0</v>
      </c>
      <c r="S136" s="169">
        <v>0</v>
      </c>
      <c r="T136" s="170">
        <f>S136*H136</f>
        <v>0</v>
      </c>
      <c r="AR136" s="22" t="s">
        <v>115</v>
      </c>
      <c r="AT136" s="22" t="s">
        <v>111</v>
      </c>
      <c r="AU136" s="22" t="s">
        <v>78</v>
      </c>
      <c r="AY136" s="22" t="s">
        <v>116</v>
      </c>
      <c r="BE136" s="171">
        <f>IF(N136="základní",J136,0)</f>
        <v>0</v>
      </c>
      <c r="BF136" s="171">
        <f>IF(N136="snížená",J136,0)</f>
        <v>0</v>
      </c>
      <c r="BG136" s="171">
        <f>IF(N136="zákl. přenesená",J136,0)</f>
        <v>0</v>
      </c>
      <c r="BH136" s="171">
        <f>IF(N136="sníž. přenesená",J136,0)</f>
        <v>0</v>
      </c>
      <c r="BI136" s="171">
        <f>IF(N136="nulová",J136,0)</f>
        <v>0</v>
      </c>
      <c r="BJ136" s="22" t="s">
        <v>76</v>
      </c>
      <c r="BK136" s="171">
        <f>ROUND(I136*H136,2)</f>
        <v>0</v>
      </c>
      <c r="BL136" s="22" t="s">
        <v>115</v>
      </c>
      <c r="BM136" s="22" t="s">
        <v>172</v>
      </c>
    </row>
    <row r="137" spans="2:65" s="11" customFormat="1" ht="13.5">
      <c r="B137" s="206"/>
      <c r="C137" s="207"/>
      <c r="D137" s="208" t="s">
        <v>216</v>
      </c>
      <c r="E137" s="209" t="s">
        <v>21</v>
      </c>
      <c r="F137" s="210" t="s">
        <v>263</v>
      </c>
      <c r="G137" s="207"/>
      <c r="H137" s="211">
        <v>3405</v>
      </c>
      <c r="I137" s="212"/>
      <c r="J137" s="207"/>
      <c r="K137" s="207"/>
      <c r="L137" s="213"/>
      <c r="M137" s="214"/>
      <c r="N137" s="215"/>
      <c r="O137" s="215"/>
      <c r="P137" s="215"/>
      <c r="Q137" s="215"/>
      <c r="R137" s="215"/>
      <c r="S137" s="215"/>
      <c r="T137" s="216"/>
      <c r="AT137" s="217" t="s">
        <v>216</v>
      </c>
      <c r="AU137" s="217" t="s">
        <v>78</v>
      </c>
      <c r="AV137" s="11" t="s">
        <v>78</v>
      </c>
      <c r="AW137" s="11" t="s">
        <v>33</v>
      </c>
      <c r="AX137" s="11" t="s">
        <v>69</v>
      </c>
      <c r="AY137" s="217" t="s">
        <v>116</v>
      </c>
    </row>
    <row r="138" spans="2:65" s="12" customFormat="1" ht="13.5">
      <c r="B138" s="218"/>
      <c r="C138" s="219"/>
      <c r="D138" s="208" t="s">
        <v>216</v>
      </c>
      <c r="E138" s="220" t="s">
        <v>21</v>
      </c>
      <c r="F138" s="221" t="s">
        <v>218</v>
      </c>
      <c r="G138" s="219"/>
      <c r="H138" s="222">
        <v>3405</v>
      </c>
      <c r="I138" s="223"/>
      <c r="J138" s="219"/>
      <c r="K138" s="219"/>
      <c r="L138" s="224"/>
      <c r="M138" s="225"/>
      <c r="N138" s="226"/>
      <c r="O138" s="226"/>
      <c r="P138" s="226"/>
      <c r="Q138" s="226"/>
      <c r="R138" s="226"/>
      <c r="S138" s="226"/>
      <c r="T138" s="227"/>
      <c r="AT138" s="228" t="s">
        <v>216</v>
      </c>
      <c r="AU138" s="228" t="s">
        <v>78</v>
      </c>
      <c r="AV138" s="12" t="s">
        <v>115</v>
      </c>
      <c r="AW138" s="12" t="s">
        <v>33</v>
      </c>
      <c r="AX138" s="12" t="s">
        <v>76</v>
      </c>
      <c r="AY138" s="228" t="s">
        <v>116</v>
      </c>
    </row>
    <row r="139" spans="2:65" s="1" customFormat="1" ht="25.5" customHeight="1">
      <c r="B139" s="39"/>
      <c r="C139" s="160" t="s">
        <v>144</v>
      </c>
      <c r="D139" s="160" t="s">
        <v>111</v>
      </c>
      <c r="E139" s="161" t="s">
        <v>264</v>
      </c>
      <c r="F139" s="162" t="s">
        <v>265</v>
      </c>
      <c r="G139" s="163" t="s">
        <v>214</v>
      </c>
      <c r="H139" s="164">
        <v>145</v>
      </c>
      <c r="I139" s="165"/>
      <c r="J139" s="166">
        <f>ROUND(I139*H139,2)</f>
        <v>0</v>
      </c>
      <c r="K139" s="162" t="s">
        <v>221</v>
      </c>
      <c r="L139" s="59"/>
      <c r="M139" s="167" t="s">
        <v>21</v>
      </c>
      <c r="N139" s="168" t="s">
        <v>40</v>
      </c>
      <c r="O139" s="40"/>
      <c r="P139" s="169">
        <f>O139*H139</f>
        <v>0</v>
      </c>
      <c r="Q139" s="169">
        <v>0</v>
      </c>
      <c r="R139" s="169">
        <f>Q139*H139</f>
        <v>0</v>
      </c>
      <c r="S139" s="169">
        <v>0</v>
      </c>
      <c r="T139" s="170">
        <f>S139*H139</f>
        <v>0</v>
      </c>
      <c r="AR139" s="22" t="s">
        <v>115</v>
      </c>
      <c r="AT139" s="22" t="s">
        <v>111</v>
      </c>
      <c r="AU139" s="22" t="s">
        <v>78</v>
      </c>
      <c r="AY139" s="22" t="s">
        <v>116</v>
      </c>
      <c r="BE139" s="171">
        <f>IF(N139="základní",J139,0)</f>
        <v>0</v>
      </c>
      <c r="BF139" s="171">
        <f>IF(N139="snížená",J139,0)</f>
        <v>0</v>
      </c>
      <c r="BG139" s="171">
        <f>IF(N139="zákl. přenesená",J139,0)</f>
        <v>0</v>
      </c>
      <c r="BH139" s="171">
        <f>IF(N139="sníž. přenesená",J139,0)</f>
        <v>0</v>
      </c>
      <c r="BI139" s="171">
        <f>IF(N139="nulová",J139,0)</f>
        <v>0</v>
      </c>
      <c r="BJ139" s="22" t="s">
        <v>76</v>
      </c>
      <c r="BK139" s="171">
        <f>ROUND(I139*H139,2)</f>
        <v>0</v>
      </c>
      <c r="BL139" s="22" t="s">
        <v>115</v>
      </c>
      <c r="BM139" s="22" t="s">
        <v>175</v>
      </c>
    </row>
    <row r="140" spans="2:65" s="11" customFormat="1" ht="13.5">
      <c r="B140" s="206"/>
      <c r="C140" s="207"/>
      <c r="D140" s="208" t="s">
        <v>216</v>
      </c>
      <c r="E140" s="209" t="s">
        <v>21</v>
      </c>
      <c r="F140" s="210" t="s">
        <v>250</v>
      </c>
      <c r="G140" s="207"/>
      <c r="H140" s="211">
        <v>145</v>
      </c>
      <c r="I140" s="212"/>
      <c r="J140" s="207"/>
      <c r="K140" s="207"/>
      <c r="L140" s="213"/>
      <c r="M140" s="214"/>
      <c r="N140" s="215"/>
      <c r="O140" s="215"/>
      <c r="P140" s="215"/>
      <c r="Q140" s="215"/>
      <c r="R140" s="215"/>
      <c r="S140" s="215"/>
      <c r="T140" s="216"/>
      <c r="AT140" s="217" t="s">
        <v>216</v>
      </c>
      <c r="AU140" s="217" t="s">
        <v>78</v>
      </c>
      <c r="AV140" s="11" t="s">
        <v>78</v>
      </c>
      <c r="AW140" s="11" t="s">
        <v>33</v>
      </c>
      <c r="AX140" s="11" t="s">
        <v>69</v>
      </c>
      <c r="AY140" s="217" t="s">
        <v>116</v>
      </c>
    </row>
    <row r="141" spans="2:65" s="12" customFormat="1" ht="13.5">
      <c r="B141" s="218"/>
      <c r="C141" s="219"/>
      <c r="D141" s="208" t="s">
        <v>216</v>
      </c>
      <c r="E141" s="220" t="s">
        <v>21</v>
      </c>
      <c r="F141" s="221" t="s">
        <v>218</v>
      </c>
      <c r="G141" s="219"/>
      <c r="H141" s="222">
        <v>145</v>
      </c>
      <c r="I141" s="223"/>
      <c r="J141" s="219"/>
      <c r="K141" s="219"/>
      <c r="L141" s="224"/>
      <c r="M141" s="225"/>
      <c r="N141" s="226"/>
      <c r="O141" s="226"/>
      <c r="P141" s="226"/>
      <c r="Q141" s="226"/>
      <c r="R141" s="226"/>
      <c r="S141" s="226"/>
      <c r="T141" s="227"/>
      <c r="AT141" s="228" t="s">
        <v>216</v>
      </c>
      <c r="AU141" s="228" t="s">
        <v>78</v>
      </c>
      <c r="AV141" s="12" t="s">
        <v>115</v>
      </c>
      <c r="AW141" s="12" t="s">
        <v>33</v>
      </c>
      <c r="AX141" s="12" t="s">
        <v>76</v>
      </c>
      <c r="AY141" s="228" t="s">
        <v>116</v>
      </c>
    </row>
    <row r="142" spans="2:65" s="1" customFormat="1" ht="51" customHeight="1">
      <c r="B142" s="39"/>
      <c r="C142" s="160" t="s">
        <v>169</v>
      </c>
      <c r="D142" s="160" t="s">
        <v>111</v>
      </c>
      <c r="E142" s="161" t="s">
        <v>266</v>
      </c>
      <c r="F142" s="162" t="s">
        <v>267</v>
      </c>
      <c r="G142" s="163" t="s">
        <v>214</v>
      </c>
      <c r="H142" s="164">
        <v>20</v>
      </c>
      <c r="I142" s="165"/>
      <c r="J142" s="166">
        <f>ROUND(I142*H142,2)</f>
        <v>0</v>
      </c>
      <c r="K142" s="162" t="s">
        <v>215</v>
      </c>
      <c r="L142" s="59"/>
      <c r="M142" s="167" t="s">
        <v>21</v>
      </c>
      <c r="N142" s="168" t="s">
        <v>40</v>
      </c>
      <c r="O142" s="40"/>
      <c r="P142" s="169">
        <f>O142*H142</f>
        <v>0</v>
      </c>
      <c r="Q142" s="169">
        <v>0</v>
      </c>
      <c r="R142" s="169">
        <f>Q142*H142</f>
        <v>0</v>
      </c>
      <c r="S142" s="169">
        <v>0</v>
      </c>
      <c r="T142" s="170">
        <f>S142*H142</f>
        <v>0</v>
      </c>
      <c r="AR142" s="22" t="s">
        <v>115</v>
      </c>
      <c r="AT142" s="22" t="s">
        <v>111</v>
      </c>
      <c r="AU142" s="22" t="s">
        <v>78</v>
      </c>
      <c r="AY142" s="22" t="s">
        <v>116</v>
      </c>
      <c r="BE142" s="171">
        <f>IF(N142="základní",J142,0)</f>
        <v>0</v>
      </c>
      <c r="BF142" s="171">
        <f>IF(N142="snížená",J142,0)</f>
        <v>0</v>
      </c>
      <c r="BG142" s="171">
        <f>IF(N142="zákl. přenesená",J142,0)</f>
        <v>0</v>
      </c>
      <c r="BH142" s="171">
        <f>IF(N142="sníž. přenesená",J142,0)</f>
        <v>0</v>
      </c>
      <c r="BI142" s="171">
        <f>IF(N142="nulová",J142,0)</f>
        <v>0</v>
      </c>
      <c r="BJ142" s="22" t="s">
        <v>76</v>
      </c>
      <c r="BK142" s="171">
        <f>ROUND(I142*H142,2)</f>
        <v>0</v>
      </c>
      <c r="BL142" s="22" t="s">
        <v>115</v>
      </c>
      <c r="BM142" s="22" t="s">
        <v>178</v>
      </c>
    </row>
    <row r="143" spans="2:65" s="11" customFormat="1" ht="13.5">
      <c r="B143" s="206"/>
      <c r="C143" s="207"/>
      <c r="D143" s="208" t="s">
        <v>216</v>
      </c>
      <c r="E143" s="209" t="s">
        <v>21</v>
      </c>
      <c r="F143" s="210" t="s">
        <v>268</v>
      </c>
      <c r="G143" s="207"/>
      <c r="H143" s="211">
        <v>20</v>
      </c>
      <c r="I143" s="212"/>
      <c r="J143" s="207"/>
      <c r="K143" s="207"/>
      <c r="L143" s="213"/>
      <c r="M143" s="214"/>
      <c r="N143" s="215"/>
      <c r="O143" s="215"/>
      <c r="P143" s="215"/>
      <c r="Q143" s="215"/>
      <c r="R143" s="215"/>
      <c r="S143" s="215"/>
      <c r="T143" s="216"/>
      <c r="AT143" s="217" t="s">
        <v>216</v>
      </c>
      <c r="AU143" s="217" t="s">
        <v>78</v>
      </c>
      <c r="AV143" s="11" t="s">
        <v>78</v>
      </c>
      <c r="AW143" s="11" t="s">
        <v>33</v>
      </c>
      <c r="AX143" s="11" t="s">
        <v>69</v>
      </c>
      <c r="AY143" s="217" t="s">
        <v>116</v>
      </c>
    </row>
    <row r="144" spans="2:65" s="12" customFormat="1" ht="13.5">
      <c r="B144" s="218"/>
      <c r="C144" s="219"/>
      <c r="D144" s="208" t="s">
        <v>216</v>
      </c>
      <c r="E144" s="220" t="s">
        <v>21</v>
      </c>
      <c r="F144" s="221" t="s">
        <v>218</v>
      </c>
      <c r="G144" s="219"/>
      <c r="H144" s="222">
        <v>20</v>
      </c>
      <c r="I144" s="223"/>
      <c r="J144" s="219"/>
      <c r="K144" s="219"/>
      <c r="L144" s="224"/>
      <c r="M144" s="225"/>
      <c r="N144" s="226"/>
      <c r="O144" s="226"/>
      <c r="P144" s="226"/>
      <c r="Q144" s="226"/>
      <c r="R144" s="226"/>
      <c r="S144" s="226"/>
      <c r="T144" s="227"/>
      <c r="AT144" s="228" t="s">
        <v>216</v>
      </c>
      <c r="AU144" s="228" t="s">
        <v>78</v>
      </c>
      <c r="AV144" s="12" t="s">
        <v>115</v>
      </c>
      <c r="AW144" s="12" t="s">
        <v>33</v>
      </c>
      <c r="AX144" s="12" t="s">
        <v>76</v>
      </c>
      <c r="AY144" s="228" t="s">
        <v>116</v>
      </c>
    </row>
    <row r="145" spans="2:65" s="1" customFormat="1" ht="16.5" customHeight="1">
      <c r="B145" s="39"/>
      <c r="C145" s="229" t="s">
        <v>147</v>
      </c>
      <c r="D145" s="229" t="s">
        <v>233</v>
      </c>
      <c r="E145" s="230" t="s">
        <v>269</v>
      </c>
      <c r="F145" s="231" t="s">
        <v>270</v>
      </c>
      <c r="G145" s="232" t="s">
        <v>214</v>
      </c>
      <c r="H145" s="233">
        <v>20</v>
      </c>
      <c r="I145" s="234"/>
      <c r="J145" s="235">
        <f>ROUND(I145*H145,2)</f>
        <v>0</v>
      </c>
      <c r="K145" s="231" t="s">
        <v>221</v>
      </c>
      <c r="L145" s="236"/>
      <c r="M145" s="237" t="s">
        <v>21</v>
      </c>
      <c r="N145" s="238" t="s">
        <v>40</v>
      </c>
      <c r="O145" s="40"/>
      <c r="P145" s="169">
        <f>O145*H145</f>
        <v>0</v>
      </c>
      <c r="Q145" s="169">
        <v>0</v>
      </c>
      <c r="R145" s="169">
        <f>Q145*H145</f>
        <v>0</v>
      </c>
      <c r="S145" s="169">
        <v>0</v>
      </c>
      <c r="T145" s="170">
        <f>S145*H145</f>
        <v>0</v>
      </c>
      <c r="AR145" s="22" t="s">
        <v>126</v>
      </c>
      <c r="AT145" s="22" t="s">
        <v>233</v>
      </c>
      <c r="AU145" s="22" t="s">
        <v>78</v>
      </c>
      <c r="AY145" s="22" t="s">
        <v>116</v>
      </c>
      <c r="BE145" s="171">
        <f>IF(N145="základní",J145,0)</f>
        <v>0</v>
      </c>
      <c r="BF145" s="171">
        <f>IF(N145="snížená",J145,0)</f>
        <v>0</v>
      </c>
      <c r="BG145" s="171">
        <f>IF(N145="zákl. přenesená",J145,0)</f>
        <v>0</v>
      </c>
      <c r="BH145" s="171">
        <f>IF(N145="sníž. přenesená",J145,0)</f>
        <v>0</v>
      </c>
      <c r="BI145" s="171">
        <f>IF(N145="nulová",J145,0)</f>
        <v>0</v>
      </c>
      <c r="BJ145" s="22" t="s">
        <v>76</v>
      </c>
      <c r="BK145" s="171">
        <f>ROUND(I145*H145,2)</f>
        <v>0</v>
      </c>
      <c r="BL145" s="22" t="s">
        <v>115</v>
      </c>
      <c r="BM145" s="22" t="s">
        <v>181</v>
      </c>
    </row>
    <row r="146" spans="2:65" s="1" customFormat="1" ht="27">
      <c r="B146" s="39"/>
      <c r="C146" s="61"/>
      <c r="D146" s="208" t="s">
        <v>271</v>
      </c>
      <c r="E146" s="61"/>
      <c r="F146" s="239" t="s">
        <v>272</v>
      </c>
      <c r="G146" s="61"/>
      <c r="H146" s="61"/>
      <c r="I146" s="147"/>
      <c r="J146" s="61"/>
      <c r="K146" s="61"/>
      <c r="L146" s="59"/>
      <c r="M146" s="240"/>
      <c r="N146" s="40"/>
      <c r="O146" s="40"/>
      <c r="P146" s="40"/>
      <c r="Q146" s="40"/>
      <c r="R146" s="40"/>
      <c r="S146" s="40"/>
      <c r="T146" s="76"/>
      <c r="AT146" s="22" t="s">
        <v>271</v>
      </c>
      <c r="AU146" s="22" t="s">
        <v>78</v>
      </c>
    </row>
    <row r="147" spans="2:65" s="11" customFormat="1" ht="13.5">
      <c r="B147" s="206"/>
      <c r="C147" s="207"/>
      <c r="D147" s="208" t="s">
        <v>216</v>
      </c>
      <c r="E147" s="209" t="s">
        <v>21</v>
      </c>
      <c r="F147" s="210" t="s">
        <v>268</v>
      </c>
      <c r="G147" s="207"/>
      <c r="H147" s="211">
        <v>20</v>
      </c>
      <c r="I147" s="212"/>
      <c r="J147" s="207"/>
      <c r="K147" s="207"/>
      <c r="L147" s="213"/>
      <c r="M147" s="214"/>
      <c r="N147" s="215"/>
      <c r="O147" s="215"/>
      <c r="P147" s="215"/>
      <c r="Q147" s="215"/>
      <c r="R147" s="215"/>
      <c r="S147" s="215"/>
      <c r="T147" s="216"/>
      <c r="AT147" s="217" t="s">
        <v>216</v>
      </c>
      <c r="AU147" s="217" t="s">
        <v>78</v>
      </c>
      <c r="AV147" s="11" t="s">
        <v>78</v>
      </c>
      <c r="AW147" s="11" t="s">
        <v>33</v>
      </c>
      <c r="AX147" s="11" t="s">
        <v>69</v>
      </c>
      <c r="AY147" s="217" t="s">
        <v>116</v>
      </c>
    </row>
    <row r="148" spans="2:65" s="12" customFormat="1" ht="13.5">
      <c r="B148" s="218"/>
      <c r="C148" s="219"/>
      <c r="D148" s="208" t="s">
        <v>216</v>
      </c>
      <c r="E148" s="220" t="s">
        <v>21</v>
      </c>
      <c r="F148" s="221" t="s">
        <v>218</v>
      </c>
      <c r="G148" s="219"/>
      <c r="H148" s="222">
        <v>20</v>
      </c>
      <c r="I148" s="223"/>
      <c r="J148" s="219"/>
      <c r="K148" s="219"/>
      <c r="L148" s="224"/>
      <c r="M148" s="225"/>
      <c r="N148" s="226"/>
      <c r="O148" s="226"/>
      <c r="P148" s="226"/>
      <c r="Q148" s="226"/>
      <c r="R148" s="226"/>
      <c r="S148" s="226"/>
      <c r="T148" s="227"/>
      <c r="AT148" s="228" t="s">
        <v>216</v>
      </c>
      <c r="AU148" s="228" t="s">
        <v>78</v>
      </c>
      <c r="AV148" s="12" t="s">
        <v>115</v>
      </c>
      <c r="AW148" s="12" t="s">
        <v>33</v>
      </c>
      <c r="AX148" s="12" t="s">
        <v>76</v>
      </c>
      <c r="AY148" s="228" t="s">
        <v>116</v>
      </c>
    </row>
    <row r="149" spans="2:65" s="1" customFormat="1" ht="38.25" customHeight="1">
      <c r="B149" s="39"/>
      <c r="C149" s="160" t="s">
        <v>9</v>
      </c>
      <c r="D149" s="160" t="s">
        <v>111</v>
      </c>
      <c r="E149" s="161" t="s">
        <v>273</v>
      </c>
      <c r="F149" s="162" t="s">
        <v>274</v>
      </c>
      <c r="G149" s="163" t="s">
        <v>214</v>
      </c>
      <c r="H149" s="164">
        <v>72.8</v>
      </c>
      <c r="I149" s="165"/>
      <c r="J149" s="166">
        <f>ROUND(I149*H149,2)</f>
        <v>0</v>
      </c>
      <c r="K149" s="162" t="s">
        <v>215</v>
      </c>
      <c r="L149" s="59"/>
      <c r="M149" s="167" t="s">
        <v>21</v>
      </c>
      <c r="N149" s="168" t="s">
        <v>40</v>
      </c>
      <c r="O149" s="40"/>
      <c r="P149" s="169">
        <f>O149*H149</f>
        <v>0</v>
      </c>
      <c r="Q149" s="169">
        <v>0</v>
      </c>
      <c r="R149" s="169">
        <f>Q149*H149</f>
        <v>0</v>
      </c>
      <c r="S149" s="169">
        <v>0</v>
      </c>
      <c r="T149" s="170">
        <f>S149*H149</f>
        <v>0</v>
      </c>
      <c r="AR149" s="22" t="s">
        <v>115</v>
      </c>
      <c r="AT149" s="22" t="s">
        <v>111</v>
      </c>
      <c r="AU149" s="22" t="s">
        <v>78</v>
      </c>
      <c r="AY149" s="22" t="s">
        <v>116</v>
      </c>
      <c r="BE149" s="171">
        <f>IF(N149="základní",J149,0)</f>
        <v>0</v>
      </c>
      <c r="BF149" s="171">
        <f>IF(N149="snížená",J149,0)</f>
        <v>0</v>
      </c>
      <c r="BG149" s="171">
        <f>IF(N149="zákl. přenesená",J149,0)</f>
        <v>0</v>
      </c>
      <c r="BH149" s="171">
        <f>IF(N149="sníž. přenesená",J149,0)</f>
        <v>0</v>
      </c>
      <c r="BI149" s="171">
        <f>IF(N149="nulová",J149,0)</f>
        <v>0</v>
      </c>
      <c r="BJ149" s="22" t="s">
        <v>76</v>
      </c>
      <c r="BK149" s="171">
        <f>ROUND(I149*H149,2)</f>
        <v>0</v>
      </c>
      <c r="BL149" s="22" t="s">
        <v>115</v>
      </c>
      <c r="BM149" s="22" t="s">
        <v>185</v>
      </c>
    </row>
    <row r="150" spans="2:65" s="11" customFormat="1" ht="13.5">
      <c r="B150" s="206"/>
      <c r="C150" s="207"/>
      <c r="D150" s="208" t="s">
        <v>216</v>
      </c>
      <c r="E150" s="209" t="s">
        <v>21</v>
      </c>
      <c r="F150" s="210" t="s">
        <v>275</v>
      </c>
      <c r="G150" s="207"/>
      <c r="H150" s="211">
        <v>72.8</v>
      </c>
      <c r="I150" s="212"/>
      <c r="J150" s="207"/>
      <c r="K150" s="207"/>
      <c r="L150" s="213"/>
      <c r="M150" s="214"/>
      <c r="N150" s="215"/>
      <c r="O150" s="215"/>
      <c r="P150" s="215"/>
      <c r="Q150" s="215"/>
      <c r="R150" s="215"/>
      <c r="S150" s="215"/>
      <c r="T150" s="216"/>
      <c r="AT150" s="217" t="s">
        <v>216</v>
      </c>
      <c r="AU150" s="217" t="s">
        <v>78</v>
      </c>
      <c r="AV150" s="11" t="s">
        <v>78</v>
      </c>
      <c r="AW150" s="11" t="s">
        <v>33</v>
      </c>
      <c r="AX150" s="11" t="s">
        <v>69</v>
      </c>
      <c r="AY150" s="217" t="s">
        <v>116</v>
      </c>
    </row>
    <row r="151" spans="2:65" s="12" customFormat="1" ht="13.5">
      <c r="B151" s="218"/>
      <c r="C151" s="219"/>
      <c r="D151" s="208" t="s">
        <v>216</v>
      </c>
      <c r="E151" s="220" t="s">
        <v>21</v>
      </c>
      <c r="F151" s="221" t="s">
        <v>218</v>
      </c>
      <c r="G151" s="219"/>
      <c r="H151" s="222">
        <v>72.8</v>
      </c>
      <c r="I151" s="223"/>
      <c r="J151" s="219"/>
      <c r="K151" s="219"/>
      <c r="L151" s="224"/>
      <c r="M151" s="225"/>
      <c r="N151" s="226"/>
      <c r="O151" s="226"/>
      <c r="P151" s="226"/>
      <c r="Q151" s="226"/>
      <c r="R151" s="226"/>
      <c r="S151" s="226"/>
      <c r="T151" s="227"/>
      <c r="AT151" s="228" t="s">
        <v>216</v>
      </c>
      <c r="AU151" s="228" t="s">
        <v>78</v>
      </c>
      <c r="AV151" s="12" t="s">
        <v>115</v>
      </c>
      <c r="AW151" s="12" t="s">
        <v>33</v>
      </c>
      <c r="AX151" s="12" t="s">
        <v>76</v>
      </c>
      <c r="AY151" s="228" t="s">
        <v>116</v>
      </c>
    </row>
    <row r="152" spans="2:65" s="1" customFormat="1" ht="16.5" customHeight="1">
      <c r="B152" s="39"/>
      <c r="C152" s="229" t="s">
        <v>151</v>
      </c>
      <c r="D152" s="229" t="s">
        <v>233</v>
      </c>
      <c r="E152" s="230" t="s">
        <v>276</v>
      </c>
      <c r="F152" s="231" t="s">
        <v>277</v>
      </c>
      <c r="G152" s="232" t="s">
        <v>214</v>
      </c>
      <c r="H152" s="233">
        <v>72.8</v>
      </c>
      <c r="I152" s="234"/>
      <c r="J152" s="235">
        <f>ROUND(I152*H152,2)</f>
        <v>0</v>
      </c>
      <c r="K152" s="231" t="s">
        <v>215</v>
      </c>
      <c r="L152" s="236"/>
      <c r="M152" s="237" t="s">
        <v>21</v>
      </c>
      <c r="N152" s="238" t="s">
        <v>40</v>
      </c>
      <c r="O152" s="40"/>
      <c r="P152" s="169">
        <f>O152*H152</f>
        <v>0</v>
      </c>
      <c r="Q152" s="169">
        <v>0</v>
      </c>
      <c r="R152" s="169">
        <f>Q152*H152</f>
        <v>0</v>
      </c>
      <c r="S152" s="169">
        <v>0</v>
      </c>
      <c r="T152" s="170">
        <f>S152*H152</f>
        <v>0</v>
      </c>
      <c r="AR152" s="22" t="s">
        <v>126</v>
      </c>
      <c r="AT152" s="22" t="s">
        <v>233</v>
      </c>
      <c r="AU152" s="22" t="s">
        <v>78</v>
      </c>
      <c r="AY152" s="22" t="s">
        <v>116</v>
      </c>
      <c r="BE152" s="171">
        <f>IF(N152="základní",J152,0)</f>
        <v>0</v>
      </c>
      <c r="BF152" s="171">
        <f>IF(N152="snížená",J152,0)</f>
        <v>0</v>
      </c>
      <c r="BG152" s="171">
        <f>IF(N152="zákl. přenesená",J152,0)</f>
        <v>0</v>
      </c>
      <c r="BH152" s="171">
        <f>IF(N152="sníž. přenesená",J152,0)</f>
        <v>0</v>
      </c>
      <c r="BI152" s="171">
        <f>IF(N152="nulová",J152,0)</f>
        <v>0</v>
      </c>
      <c r="BJ152" s="22" t="s">
        <v>76</v>
      </c>
      <c r="BK152" s="171">
        <f>ROUND(I152*H152,2)</f>
        <v>0</v>
      </c>
      <c r="BL152" s="22" t="s">
        <v>115</v>
      </c>
      <c r="BM152" s="22" t="s">
        <v>188</v>
      </c>
    </row>
    <row r="153" spans="2:65" s="1" customFormat="1" ht="38.25" customHeight="1">
      <c r="B153" s="39"/>
      <c r="C153" s="160" t="s">
        <v>182</v>
      </c>
      <c r="D153" s="160" t="s">
        <v>111</v>
      </c>
      <c r="E153" s="161" t="s">
        <v>278</v>
      </c>
      <c r="F153" s="162" t="s">
        <v>279</v>
      </c>
      <c r="G153" s="163" t="s">
        <v>114</v>
      </c>
      <c r="H153" s="164">
        <v>2</v>
      </c>
      <c r="I153" s="165"/>
      <c r="J153" s="166">
        <f>ROUND(I153*H153,2)</f>
        <v>0</v>
      </c>
      <c r="K153" s="162" t="s">
        <v>21</v>
      </c>
      <c r="L153" s="59"/>
      <c r="M153" s="167" t="s">
        <v>21</v>
      </c>
      <c r="N153" s="168" t="s">
        <v>40</v>
      </c>
      <c r="O153" s="40"/>
      <c r="P153" s="169">
        <f>O153*H153</f>
        <v>0</v>
      </c>
      <c r="Q153" s="169">
        <v>0</v>
      </c>
      <c r="R153" s="169">
        <f>Q153*H153</f>
        <v>0</v>
      </c>
      <c r="S153" s="169">
        <v>0</v>
      </c>
      <c r="T153" s="170">
        <f>S153*H153</f>
        <v>0</v>
      </c>
      <c r="AR153" s="22" t="s">
        <v>115</v>
      </c>
      <c r="AT153" s="22" t="s">
        <v>111</v>
      </c>
      <c r="AU153" s="22" t="s">
        <v>78</v>
      </c>
      <c r="AY153" s="22" t="s">
        <v>116</v>
      </c>
      <c r="BE153" s="171">
        <f>IF(N153="základní",J153,0)</f>
        <v>0</v>
      </c>
      <c r="BF153" s="171">
        <f>IF(N153="snížená",J153,0)</f>
        <v>0</v>
      </c>
      <c r="BG153" s="171">
        <f>IF(N153="zákl. přenesená",J153,0)</f>
        <v>0</v>
      </c>
      <c r="BH153" s="171">
        <f>IF(N153="sníž. přenesená",J153,0)</f>
        <v>0</v>
      </c>
      <c r="BI153" s="171">
        <f>IF(N153="nulová",J153,0)</f>
        <v>0</v>
      </c>
      <c r="BJ153" s="22" t="s">
        <v>76</v>
      </c>
      <c r="BK153" s="171">
        <f>ROUND(I153*H153,2)</f>
        <v>0</v>
      </c>
      <c r="BL153" s="22" t="s">
        <v>115</v>
      </c>
      <c r="BM153" s="22" t="s">
        <v>192</v>
      </c>
    </row>
    <row r="154" spans="2:65" s="10" customFormat="1" ht="29.85" customHeight="1">
      <c r="B154" s="190"/>
      <c r="C154" s="191"/>
      <c r="D154" s="192" t="s">
        <v>68</v>
      </c>
      <c r="E154" s="204" t="s">
        <v>134</v>
      </c>
      <c r="F154" s="204" t="s">
        <v>280</v>
      </c>
      <c r="G154" s="191"/>
      <c r="H154" s="191"/>
      <c r="I154" s="194"/>
      <c r="J154" s="205">
        <f>BK154</f>
        <v>0</v>
      </c>
      <c r="K154" s="191"/>
      <c r="L154" s="196"/>
      <c r="M154" s="197"/>
      <c r="N154" s="198"/>
      <c r="O154" s="198"/>
      <c r="P154" s="199">
        <f>SUM(P155:P183)</f>
        <v>0</v>
      </c>
      <c r="Q154" s="198"/>
      <c r="R154" s="199">
        <f>SUM(R155:R183)</f>
        <v>0</v>
      </c>
      <c r="S154" s="198"/>
      <c r="T154" s="200">
        <f>SUM(T155:T183)</f>
        <v>0</v>
      </c>
      <c r="AR154" s="201" t="s">
        <v>76</v>
      </c>
      <c r="AT154" s="202" t="s">
        <v>68</v>
      </c>
      <c r="AU154" s="202" t="s">
        <v>76</v>
      </c>
      <c r="AY154" s="201" t="s">
        <v>116</v>
      </c>
      <c r="BK154" s="203">
        <f>SUM(BK155:BK183)</f>
        <v>0</v>
      </c>
    </row>
    <row r="155" spans="2:65" s="1" customFormat="1" ht="25.5" customHeight="1">
      <c r="B155" s="39"/>
      <c r="C155" s="160" t="s">
        <v>155</v>
      </c>
      <c r="D155" s="160" t="s">
        <v>111</v>
      </c>
      <c r="E155" s="161" t="s">
        <v>281</v>
      </c>
      <c r="F155" s="162" t="s">
        <v>282</v>
      </c>
      <c r="G155" s="163" t="s">
        <v>240</v>
      </c>
      <c r="H155" s="164">
        <v>8</v>
      </c>
      <c r="I155" s="165"/>
      <c r="J155" s="166">
        <f t="shared" ref="J155:J163" si="0">ROUND(I155*H155,2)</f>
        <v>0</v>
      </c>
      <c r="K155" s="162" t="s">
        <v>215</v>
      </c>
      <c r="L155" s="59"/>
      <c r="M155" s="167" t="s">
        <v>21</v>
      </c>
      <c r="N155" s="168" t="s">
        <v>40</v>
      </c>
      <c r="O155" s="40"/>
      <c r="P155" s="169">
        <f t="shared" ref="P155:P163" si="1">O155*H155</f>
        <v>0</v>
      </c>
      <c r="Q155" s="169">
        <v>0</v>
      </c>
      <c r="R155" s="169">
        <f t="shared" ref="R155:R163" si="2">Q155*H155</f>
        <v>0</v>
      </c>
      <c r="S155" s="169">
        <v>0</v>
      </c>
      <c r="T155" s="170">
        <f t="shared" ref="T155:T163" si="3">S155*H155</f>
        <v>0</v>
      </c>
      <c r="AR155" s="22" t="s">
        <v>115</v>
      </c>
      <c r="AT155" s="22" t="s">
        <v>111</v>
      </c>
      <c r="AU155" s="22" t="s">
        <v>78</v>
      </c>
      <c r="AY155" s="22" t="s">
        <v>116</v>
      </c>
      <c r="BE155" s="171">
        <f t="shared" ref="BE155:BE163" si="4">IF(N155="základní",J155,0)</f>
        <v>0</v>
      </c>
      <c r="BF155" s="171">
        <f t="shared" ref="BF155:BF163" si="5">IF(N155="snížená",J155,0)</f>
        <v>0</v>
      </c>
      <c r="BG155" s="171">
        <f t="shared" ref="BG155:BG163" si="6">IF(N155="zákl. přenesená",J155,0)</f>
        <v>0</v>
      </c>
      <c r="BH155" s="171">
        <f t="shared" ref="BH155:BH163" si="7">IF(N155="sníž. přenesená",J155,0)</f>
        <v>0</v>
      </c>
      <c r="BI155" s="171">
        <f t="shared" ref="BI155:BI163" si="8">IF(N155="nulová",J155,0)</f>
        <v>0</v>
      </c>
      <c r="BJ155" s="22" t="s">
        <v>76</v>
      </c>
      <c r="BK155" s="171">
        <f t="shared" ref="BK155:BK163" si="9">ROUND(I155*H155,2)</f>
        <v>0</v>
      </c>
      <c r="BL155" s="22" t="s">
        <v>115</v>
      </c>
      <c r="BM155" s="22" t="s">
        <v>197</v>
      </c>
    </row>
    <row r="156" spans="2:65" s="1" customFormat="1" ht="16.5" customHeight="1">
      <c r="B156" s="39"/>
      <c r="C156" s="229" t="s">
        <v>189</v>
      </c>
      <c r="D156" s="229" t="s">
        <v>233</v>
      </c>
      <c r="E156" s="230" t="s">
        <v>283</v>
      </c>
      <c r="F156" s="231" t="s">
        <v>284</v>
      </c>
      <c r="G156" s="232" t="s">
        <v>240</v>
      </c>
      <c r="H156" s="233">
        <v>8</v>
      </c>
      <c r="I156" s="234"/>
      <c r="J156" s="235">
        <f t="shared" si="0"/>
        <v>0</v>
      </c>
      <c r="K156" s="231" t="s">
        <v>21</v>
      </c>
      <c r="L156" s="236"/>
      <c r="M156" s="237" t="s">
        <v>21</v>
      </c>
      <c r="N156" s="238" t="s">
        <v>40</v>
      </c>
      <c r="O156" s="40"/>
      <c r="P156" s="169">
        <f t="shared" si="1"/>
        <v>0</v>
      </c>
      <c r="Q156" s="169">
        <v>0</v>
      </c>
      <c r="R156" s="169">
        <f t="shared" si="2"/>
        <v>0</v>
      </c>
      <c r="S156" s="169">
        <v>0</v>
      </c>
      <c r="T156" s="170">
        <f t="shared" si="3"/>
        <v>0</v>
      </c>
      <c r="AR156" s="22" t="s">
        <v>126</v>
      </c>
      <c r="AT156" s="22" t="s">
        <v>233</v>
      </c>
      <c r="AU156" s="22" t="s">
        <v>78</v>
      </c>
      <c r="AY156" s="22" t="s">
        <v>116</v>
      </c>
      <c r="BE156" s="171">
        <f t="shared" si="4"/>
        <v>0</v>
      </c>
      <c r="BF156" s="171">
        <f t="shared" si="5"/>
        <v>0</v>
      </c>
      <c r="BG156" s="171">
        <f t="shared" si="6"/>
        <v>0</v>
      </c>
      <c r="BH156" s="171">
        <f t="shared" si="7"/>
        <v>0</v>
      </c>
      <c r="BI156" s="171">
        <f t="shared" si="8"/>
        <v>0</v>
      </c>
      <c r="BJ156" s="22" t="s">
        <v>76</v>
      </c>
      <c r="BK156" s="171">
        <f t="shared" si="9"/>
        <v>0</v>
      </c>
      <c r="BL156" s="22" t="s">
        <v>115</v>
      </c>
      <c r="BM156" s="22" t="s">
        <v>200</v>
      </c>
    </row>
    <row r="157" spans="2:65" s="1" customFormat="1" ht="25.5" customHeight="1">
      <c r="B157" s="39"/>
      <c r="C157" s="160" t="s">
        <v>158</v>
      </c>
      <c r="D157" s="160" t="s">
        <v>111</v>
      </c>
      <c r="E157" s="161" t="s">
        <v>285</v>
      </c>
      <c r="F157" s="162" t="s">
        <v>286</v>
      </c>
      <c r="G157" s="163" t="s">
        <v>240</v>
      </c>
      <c r="H157" s="164">
        <v>8</v>
      </c>
      <c r="I157" s="165"/>
      <c r="J157" s="166">
        <f t="shared" si="0"/>
        <v>0</v>
      </c>
      <c r="K157" s="162" t="s">
        <v>215</v>
      </c>
      <c r="L157" s="59"/>
      <c r="M157" s="167" t="s">
        <v>21</v>
      </c>
      <c r="N157" s="168" t="s">
        <v>40</v>
      </c>
      <c r="O157" s="40"/>
      <c r="P157" s="169">
        <f t="shared" si="1"/>
        <v>0</v>
      </c>
      <c r="Q157" s="169">
        <v>0</v>
      </c>
      <c r="R157" s="169">
        <f t="shared" si="2"/>
        <v>0</v>
      </c>
      <c r="S157" s="169">
        <v>0</v>
      </c>
      <c r="T157" s="170">
        <f t="shared" si="3"/>
        <v>0</v>
      </c>
      <c r="AR157" s="22" t="s">
        <v>115</v>
      </c>
      <c r="AT157" s="22" t="s">
        <v>111</v>
      </c>
      <c r="AU157" s="22" t="s">
        <v>78</v>
      </c>
      <c r="AY157" s="22" t="s">
        <v>116</v>
      </c>
      <c r="BE157" s="171">
        <f t="shared" si="4"/>
        <v>0</v>
      </c>
      <c r="BF157" s="171">
        <f t="shared" si="5"/>
        <v>0</v>
      </c>
      <c r="BG157" s="171">
        <f t="shared" si="6"/>
        <v>0</v>
      </c>
      <c r="BH157" s="171">
        <f t="shared" si="7"/>
        <v>0</v>
      </c>
      <c r="BI157" s="171">
        <f t="shared" si="8"/>
        <v>0</v>
      </c>
      <c r="BJ157" s="22" t="s">
        <v>76</v>
      </c>
      <c r="BK157" s="171">
        <f t="shared" si="9"/>
        <v>0</v>
      </c>
      <c r="BL157" s="22" t="s">
        <v>115</v>
      </c>
      <c r="BM157" s="22" t="s">
        <v>287</v>
      </c>
    </row>
    <row r="158" spans="2:65" s="1" customFormat="1" ht="16.5" customHeight="1">
      <c r="B158" s="39"/>
      <c r="C158" s="229" t="s">
        <v>193</v>
      </c>
      <c r="D158" s="229" t="s">
        <v>233</v>
      </c>
      <c r="E158" s="230" t="s">
        <v>288</v>
      </c>
      <c r="F158" s="231" t="s">
        <v>289</v>
      </c>
      <c r="G158" s="232" t="s">
        <v>240</v>
      </c>
      <c r="H158" s="233">
        <v>8</v>
      </c>
      <c r="I158" s="234"/>
      <c r="J158" s="235">
        <f t="shared" si="0"/>
        <v>0</v>
      </c>
      <c r="K158" s="231" t="s">
        <v>290</v>
      </c>
      <c r="L158" s="236"/>
      <c r="M158" s="237" t="s">
        <v>21</v>
      </c>
      <c r="N158" s="238" t="s">
        <v>40</v>
      </c>
      <c r="O158" s="40"/>
      <c r="P158" s="169">
        <f t="shared" si="1"/>
        <v>0</v>
      </c>
      <c r="Q158" s="169">
        <v>0</v>
      </c>
      <c r="R158" s="169">
        <f t="shared" si="2"/>
        <v>0</v>
      </c>
      <c r="S158" s="169">
        <v>0</v>
      </c>
      <c r="T158" s="170">
        <f t="shared" si="3"/>
        <v>0</v>
      </c>
      <c r="AR158" s="22" t="s">
        <v>126</v>
      </c>
      <c r="AT158" s="22" t="s">
        <v>233</v>
      </c>
      <c r="AU158" s="22" t="s">
        <v>78</v>
      </c>
      <c r="AY158" s="22" t="s">
        <v>116</v>
      </c>
      <c r="BE158" s="171">
        <f t="shared" si="4"/>
        <v>0</v>
      </c>
      <c r="BF158" s="171">
        <f t="shared" si="5"/>
        <v>0</v>
      </c>
      <c r="BG158" s="171">
        <f t="shared" si="6"/>
        <v>0</v>
      </c>
      <c r="BH158" s="171">
        <f t="shared" si="7"/>
        <v>0</v>
      </c>
      <c r="BI158" s="171">
        <f t="shared" si="8"/>
        <v>0</v>
      </c>
      <c r="BJ158" s="22" t="s">
        <v>76</v>
      </c>
      <c r="BK158" s="171">
        <f t="shared" si="9"/>
        <v>0</v>
      </c>
      <c r="BL158" s="22" t="s">
        <v>115</v>
      </c>
      <c r="BM158" s="22" t="s">
        <v>291</v>
      </c>
    </row>
    <row r="159" spans="2:65" s="1" customFormat="1" ht="25.5" customHeight="1">
      <c r="B159" s="39"/>
      <c r="C159" s="160" t="s">
        <v>161</v>
      </c>
      <c r="D159" s="160" t="s">
        <v>111</v>
      </c>
      <c r="E159" s="161" t="s">
        <v>292</v>
      </c>
      <c r="F159" s="162" t="s">
        <v>293</v>
      </c>
      <c r="G159" s="163" t="s">
        <v>122</v>
      </c>
      <c r="H159" s="164">
        <v>500</v>
      </c>
      <c r="I159" s="165"/>
      <c r="J159" s="166">
        <f t="shared" si="0"/>
        <v>0</v>
      </c>
      <c r="K159" s="162" t="s">
        <v>215</v>
      </c>
      <c r="L159" s="59"/>
      <c r="M159" s="167" t="s">
        <v>21</v>
      </c>
      <c r="N159" s="168" t="s">
        <v>40</v>
      </c>
      <c r="O159" s="40"/>
      <c r="P159" s="169">
        <f t="shared" si="1"/>
        <v>0</v>
      </c>
      <c r="Q159" s="169">
        <v>0</v>
      </c>
      <c r="R159" s="169">
        <f t="shared" si="2"/>
        <v>0</v>
      </c>
      <c r="S159" s="169">
        <v>0</v>
      </c>
      <c r="T159" s="170">
        <f t="shared" si="3"/>
        <v>0</v>
      </c>
      <c r="AR159" s="22" t="s">
        <v>115</v>
      </c>
      <c r="AT159" s="22" t="s">
        <v>111</v>
      </c>
      <c r="AU159" s="22" t="s">
        <v>78</v>
      </c>
      <c r="AY159" s="22" t="s">
        <v>116</v>
      </c>
      <c r="BE159" s="171">
        <f t="shared" si="4"/>
        <v>0</v>
      </c>
      <c r="BF159" s="171">
        <f t="shared" si="5"/>
        <v>0</v>
      </c>
      <c r="BG159" s="171">
        <f t="shared" si="6"/>
        <v>0</v>
      </c>
      <c r="BH159" s="171">
        <f t="shared" si="7"/>
        <v>0</v>
      </c>
      <c r="BI159" s="171">
        <f t="shared" si="8"/>
        <v>0</v>
      </c>
      <c r="BJ159" s="22" t="s">
        <v>76</v>
      </c>
      <c r="BK159" s="171">
        <f t="shared" si="9"/>
        <v>0</v>
      </c>
      <c r="BL159" s="22" t="s">
        <v>115</v>
      </c>
      <c r="BM159" s="22" t="s">
        <v>294</v>
      </c>
    </row>
    <row r="160" spans="2:65" s="1" customFormat="1" ht="25.5" customHeight="1">
      <c r="B160" s="39"/>
      <c r="C160" s="160" t="s">
        <v>295</v>
      </c>
      <c r="D160" s="160" t="s">
        <v>111</v>
      </c>
      <c r="E160" s="161" t="s">
        <v>296</v>
      </c>
      <c r="F160" s="162" t="s">
        <v>297</v>
      </c>
      <c r="G160" s="163" t="s">
        <v>214</v>
      </c>
      <c r="H160" s="164">
        <v>16</v>
      </c>
      <c r="I160" s="165"/>
      <c r="J160" s="166">
        <f t="shared" si="0"/>
        <v>0</v>
      </c>
      <c r="K160" s="162" t="s">
        <v>215</v>
      </c>
      <c r="L160" s="59"/>
      <c r="M160" s="167" t="s">
        <v>21</v>
      </c>
      <c r="N160" s="168" t="s">
        <v>40</v>
      </c>
      <c r="O160" s="40"/>
      <c r="P160" s="169">
        <f t="shared" si="1"/>
        <v>0</v>
      </c>
      <c r="Q160" s="169">
        <v>0</v>
      </c>
      <c r="R160" s="169">
        <f t="shared" si="2"/>
        <v>0</v>
      </c>
      <c r="S160" s="169">
        <v>0</v>
      </c>
      <c r="T160" s="170">
        <f t="shared" si="3"/>
        <v>0</v>
      </c>
      <c r="AR160" s="22" t="s">
        <v>115</v>
      </c>
      <c r="AT160" s="22" t="s">
        <v>111</v>
      </c>
      <c r="AU160" s="22" t="s">
        <v>78</v>
      </c>
      <c r="AY160" s="22" t="s">
        <v>116</v>
      </c>
      <c r="BE160" s="171">
        <f t="shared" si="4"/>
        <v>0</v>
      </c>
      <c r="BF160" s="171">
        <f t="shared" si="5"/>
        <v>0</v>
      </c>
      <c r="BG160" s="171">
        <f t="shared" si="6"/>
        <v>0</v>
      </c>
      <c r="BH160" s="171">
        <f t="shared" si="7"/>
        <v>0</v>
      </c>
      <c r="BI160" s="171">
        <f t="shared" si="8"/>
        <v>0</v>
      </c>
      <c r="BJ160" s="22" t="s">
        <v>76</v>
      </c>
      <c r="BK160" s="171">
        <f t="shared" si="9"/>
        <v>0</v>
      </c>
      <c r="BL160" s="22" t="s">
        <v>115</v>
      </c>
      <c r="BM160" s="22" t="s">
        <v>298</v>
      </c>
    </row>
    <row r="161" spans="2:65" s="1" customFormat="1" ht="25.5" customHeight="1">
      <c r="B161" s="39"/>
      <c r="C161" s="160" t="s">
        <v>165</v>
      </c>
      <c r="D161" s="160" t="s">
        <v>111</v>
      </c>
      <c r="E161" s="161" t="s">
        <v>299</v>
      </c>
      <c r="F161" s="162" t="s">
        <v>300</v>
      </c>
      <c r="G161" s="163" t="s">
        <v>122</v>
      </c>
      <c r="H161" s="164">
        <v>500</v>
      </c>
      <c r="I161" s="165"/>
      <c r="J161" s="166">
        <f t="shared" si="0"/>
        <v>0</v>
      </c>
      <c r="K161" s="162" t="s">
        <v>215</v>
      </c>
      <c r="L161" s="59"/>
      <c r="M161" s="167" t="s">
        <v>21</v>
      </c>
      <c r="N161" s="168" t="s">
        <v>40</v>
      </c>
      <c r="O161" s="40"/>
      <c r="P161" s="169">
        <f t="shared" si="1"/>
        <v>0</v>
      </c>
      <c r="Q161" s="169">
        <v>0</v>
      </c>
      <c r="R161" s="169">
        <f t="shared" si="2"/>
        <v>0</v>
      </c>
      <c r="S161" s="169">
        <v>0</v>
      </c>
      <c r="T161" s="170">
        <f t="shared" si="3"/>
        <v>0</v>
      </c>
      <c r="AR161" s="22" t="s">
        <v>115</v>
      </c>
      <c r="AT161" s="22" t="s">
        <v>111</v>
      </c>
      <c r="AU161" s="22" t="s">
        <v>78</v>
      </c>
      <c r="AY161" s="22" t="s">
        <v>116</v>
      </c>
      <c r="BE161" s="171">
        <f t="shared" si="4"/>
        <v>0</v>
      </c>
      <c r="BF161" s="171">
        <f t="shared" si="5"/>
        <v>0</v>
      </c>
      <c r="BG161" s="171">
        <f t="shared" si="6"/>
        <v>0</v>
      </c>
      <c r="BH161" s="171">
        <f t="shared" si="7"/>
        <v>0</v>
      </c>
      <c r="BI161" s="171">
        <f t="shared" si="8"/>
        <v>0</v>
      </c>
      <c r="BJ161" s="22" t="s">
        <v>76</v>
      </c>
      <c r="BK161" s="171">
        <f t="shared" si="9"/>
        <v>0</v>
      </c>
      <c r="BL161" s="22" t="s">
        <v>115</v>
      </c>
      <c r="BM161" s="22" t="s">
        <v>301</v>
      </c>
    </row>
    <row r="162" spans="2:65" s="1" customFormat="1" ht="25.5" customHeight="1">
      <c r="B162" s="39"/>
      <c r="C162" s="160" t="s">
        <v>302</v>
      </c>
      <c r="D162" s="160" t="s">
        <v>111</v>
      </c>
      <c r="E162" s="161" t="s">
        <v>303</v>
      </c>
      <c r="F162" s="162" t="s">
        <v>304</v>
      </c>
      <c r="G162" s="163" t="s">
        <v>214</v>
      </c>
      <c r="H162" s="164">
        <v>16</v>
      </c>
      <c r="I162" s="165"/>
      <c r="J162" s="166">
        <f t="shared" si="0"/>
        <v>0</v>
      </c>
      <c r="K162" s="162" t="s">
        <v>215</v>
      </c>
      <c r="L162" s="59"/>
      <c r="M162" s="167" t="s">
        <v>21</v>
      </c>
      <c r="N162" s="168" t="s">
        <v>40</v>
      </c>
      <c r="O162" s="40"/>
      <c r="P162" s="169">
        <f t="shared" si="1"/>
        <v>0</v>
      </c>
      <c r="Q162" s="169">
        <v>0</v>
      </c>
      <c r="R162" s="169">
        <f t="shared" si="2"/>
        <v>0</v>
      </c>
      <c r="S162" s="169">
        <v>0</v>
      </c>
      <c r="T162" s="170">
        <f t="shared" si="3"/>
        <v>0</v>
      </c>
      <c r="AR162" s="22" t="s">
        <v>115</v>
      </c>
      <c r="AT162" s="22" t="s">
        <v>111</v>
      </c>
      <c r="AU162" s="22" t="s">
        <v>78</v>
      </c>
      <c r="AY162" s="22" t="s">
        <v>116</v>
      </c>
      <c r="BE162" s="171">
        <f t="shared" si="4"/>
        <v>0</v>
      </c>
      <c r="BF162" s="171">
        <f t="shared" si="5"/>
        <v>0</v>
      </c>
      <c r="BG162" s="171">
        <f t="shared" si="6"/>
        <v>0</v>
      </c>
      <c r="BH162" s="171">
        <f t="shared" si="7"/>
        <v>0</v>
      </c>
      <c r="BI162" s="171">
        <f t="shared" si="8"/>
        <v>0</v>
      </c>
      <c r="BJ162" s="22" t="s">
        <v>76</v>
      </c>
      <c r="BK162" s="171">
        <f t="shared" si="9"/>
        <v>0</v>
      </c>
      <c r="BL162" s="22" t="s">
        <v>115</v>
      </c>
      <c r="BM162" s="22" t="s">
        <v>305</v>
      </c>
    </row>
    <row r="163" spans="2:65" s="1" customFormat="1" ht="38.25" customHeight="1">
      <c r="B163" s="39"/>
      <c r="C163" s="160" t="s">
        <v>168</v>
      </c>
      <c r="D163" s="160" t="s">
        <v>111</v>
      </c>
      <c r="E163" s="161" t="s">
        <v>306</v>
      </c>
      <c r="F163" s="162" t="s">
        <v>307</v>
      </c>
      <c r="G163" s="163" t="s">
        <v>122</v>
      </c>
      <c r="H163" s="164">
        <v>361</v>
      </c>
      <c r="I163" s="165"/>
      <c r="J163" s="166">
        <f t="shared" si="0"/>
        <v>0</v>
      </c>
      <c r="K163" s="162" t="s">
        <v>215</v>
      </c>
      <c r="L163" s="59"/>
      <c r="M163" s="167" t="s">
        <v>21</v>
      </c>
      <c r="N163" s="168" t="s">
        <v>40</v>
      </c>
      <c r="O163" s="40"/>
      <c r="P163" s="169">
        <f t="shared" si="1"/>
        <v>0</v>
      </c>
      <c r="Q163" s="169">
        <v>0</v>
      </c>
      <c r="R163" s="169">
        <f t="shared" si="2"/>
        <v>0</v>
      </c>
      <c r="S163" s="169">
        <v>0</v>
      </c>
      <c r="T163" s="170">
        <f t="shared" si="3"/>
        <v>0</v>
      </c>
      <c r="AR163" s="22" t="s">
        <v>115</v>
      </c>
      <c r="AT163" s="22" t="s">
        <v>111</v>
      </c>
      <c r="AU163" s="22" t="s">
        <v>78</v>
      </c>
      <c r="AY163" s="22" t="s">
        <v>116</v>
      </c>
      <c r="BE163" s="171">
        <f t="shared" si="4"/>
        <v>0</v>
      </c>
      <c r="BF163" s="171">
        <f t="shared" si="5"/>
        <v>0</v>
      </c>
      <c r="BG163" s="171">
        <f t="shared" si="6"/>
        <v>0</v>
      </c>
      <c r="BH163" s="171">
        <f t="shared" si="7"/>
        <v>0</v>
      </c>
      <c r="BI163" s="171">
        <f t="shared" si="8"/>
        <v>0</v>
      </c>
      <c r="BJ163" s="22" t="s">
        <v>76</v>
      </c>
      <c r="BK163" s="171">
        <f t="shared" si="9"/>
        <v>0</v>
      </c>
      <c r="BL163" s="22" t="s">
        <v>115</v>
      </c>
      <c r="BM163" s="22" t="s">
        <v>308</v>
      </c>
    </row>
    <row r="164" spans="2:65" s="11" customFormat="1" ht="13.5">
      <c r="B164" s="206"/>
      <c r="C164" s="207"/>
      <c r="D164" s="208" t="s">
        <v>216</v>
      </c>
      <c r="E164" s="209" t="s">
        <v>21</v>
      </c>
      <c r="F164" s="210" t="s">
        <v>309</v>
      </c>
      <c r="G164" s="207"/>
      <c r="H164" s="211">
        <v>361</v>
      </c>
      <c r="I164" s="212"/>
      <c r="J164" s="207"/>
      <c r="K164" s="207"/>
      <c r="L164" s="213"/>
      <c r="M164" s="214"/>
      <c r="N164" s="215"/>
      <c r="O164" s="215"/>
      <c r="P164" s="215"/>
      <c r="Q164" s="215"/>
      <c r="R164" s="215"/>
      <c r="S164" s="215"/>
      <c r="T164" s="216"/>
      <c r="AT164" s="217" t="s">
        <v>216</v>
      </c>
      <c r="AU164" s="217" t="s">
        <v>78</v>
      </c>
      <c r="AV164" s="11" t="s">
        <v>78</v>
      </c>
      <c r="AW164" s="11" t="s">
        <v>33</v>
      </c>
      <c r="AX164" s="11" t="s">
        <v>69</v>
      </c>
      <c r="AY164" s="217" t="s">
        <v>116</v>
      </c>
    </row>
    <row r="165" spans="2:65" s="12" customFormat="1" ht="13.5">
      <c r="B165" s="218"/>
      <c r="C165" s="219"/>
      <c r="D165" s="208" t="s">
        <v>216</v>
      </c>
      <c r="E165" s="220" t="s">
        <v>21</v>
      </c>
      <c r="F165" s="221" t="s">
        <v>218</v>
      </c>
      <c r="G165" s="219"/>
      <c r="H165" s="222">
        <v>361</v>
      </c>
      <c r="I165" s="223"/>
      <c r="J165" s="219"/>
      <c r="K165" s="219"/>
      <c r="L165" s="224"/>
      <c r="M165" s="225"/>
      <c r="N165" s="226"/>
      <c r="O165" s="226"/>
      <c r="P165" s="226"/>
      <c r="Q165" s="226"/>
      <c r="R165" s="226"/>
      <c r="S165" s="226"/>
      <c r="T165" s="227"/>
      <c r="AT165" s="228" t="s">
        <v>216</v>
      </c>
      <c r="AU165" s="228" t="s">
        <v>78</v>
      </c>
      <c r="AV165" s="12" t="s">
        <v>115</v>
      </c>
      <c r="AW165" s="12" t="s">
        <v>33</v>
      </c>
      <c r="AX165" s="12" t="s">
        <v>76</v>
      </c>
      <c r="AY165" s="228" t="s">
        <v>116</v>
      </c>
    </row>
    <row r="166" spans="2:65" s="1" customFormat="1" ht="16.5" customHeight="1">
      <c r="B166" s="39"/>
      <c r="C166" s="229" t="s">
        <v>310</v>
      </c>
      <c r="D166" s="229" t="s">
        <v>233</v>
      </c>
      <c r="E166" s="230" t="s">
        <v>311</v>
      </c>
      <c r="F166" s="231" t="s">
        <v>312</v>
      </c>
      <c r="G166" s="232" t="s">
        <v>240</v>
      </c>
      <c r="H166" s="233">
        <v>361</v>
      </c>
      <c r="I166" s="234"/>
      <c r="J166" s="235">
        <f>ROUND(I166*H166,2)</f>
        <v>0</v>
      </c>
      <c r="K166" s="231" t="s">
        <v>221</v>
      </c>
      <c r="L166" s="236"/>
      <c r="M166" s="237" t="s">
        <v>21</v>
      </c>
      <c r="N166" s="238" t="s">
        <v>40</v>
      </c>
      <c r="O166" s="40"/>
      <c r="P166" s="169">
        <f>O166*H166</f>
        <v>0</v>
      </c>
      <c r="Q166" s="169">
        <v>0</v>
      </c>
      <c r="R166" s="169">
        <f>Q166*H166</f>
        <v>0</v>
      </c>
      <c r="S166" s="169">
        <v>0</v>
      </c>
      <c r="T166" s="170">
        <f>S166*H166</f>
        <v>0</v>
      </c>
      <c r="AR166" s="22" t="s">
        <v>126</v>
      </c>
      <c r="AT166" s="22" t="s">
        <v>233</v>
      </c>
      <c r="AU166" s="22" t="s">
        <v>78</v>
      </c>
      <c r="AY166" s="22" t="s">
        <v>116</v>
      </c>
      <c r="BE166" s="171">
        <f>IF(N166="základní",J166,0)</f>
        <v>0</v>
      </c>
      <c r="BF166" s="171">
        <f>IF(N166="snížená",J166,0)</f>
        <v>0</v>
      </c>
      <c r="BG166" s="171">
        <f>IF(N166="zákl. přenesená",J166,0)</f>
        <v>0</v>
      </c>
      <c r="BH166" s="171">
        <f>IF(N166="sníž. přenesená",J166,0)</f>
        <v>0</v>
      </c>
      <c r="BI166" s="171">
        <f>IF(N166="nulová",J166,0)</f>
        <v>0</v>
      </c>
      <c r="BJ166" s="22" t="s">
        <v>76</v>
      </c>
      <c r="BK166" s="171">
        <f>ROUND(I166*H166,2)</f>
        <v>0</v>
      </c>
      <c r="BL166" s="22" t="s">
        <v>115</v>
      </c>
      <c r="BM166" s="22" t="s">
        <v>313</v>
      </c>
    </row>
    <row r="167" spans="2:65" s="1" customFormat="1" ht="38.25" customHeight="1">
      <c r="B167" s="39"/>
      <c r="C167" s="160" t="s">
        <v>172</v>
      </c>
      <c r="D167" s="160" t="s">
        <v>111</v>
      </c>
      <c r="E167" s="161" t="s">
        <v>314</v>
      </c>
      <c r="F167" s="162" t="s">
        <v>315</v>
      </c>
      <c r="G167" s="163" t="s">
        <v>122</v>
      </c>
      <c r="H167" s="164">
        <v>708</v>
      </c>
      <c r="I167" s="165"/>
      <c r="J167" s="166">
        <f>ROUND(I167*H167,2)</f>
        <v>0</v>
      </c>
      <c r="K167" s="162" t="s">
        <v>215</v>
      </c>
      <c r="L167" s="59"/>
      <c r="M167" s="167" t="s">
        <v>21</v>
      </c>
      <c r="N167" s="168" t="s">
        <v>40</v>
      </c>
      <c r="O167" s="40"/>
      <c r="P167" s="169">
        <f>O167*H167</f>
        <v>0</v>
      </c>
      <c r="Q167" s="169">
        <v>0</v>
      </c>
      <c r="R167" s="169">
        <f>Q167*H167</f>
        <v>0</v>
      </c>
      <c r="S167" s="169">
        <v>0</v>
      </c>
      <c r="T167" s="170">
        <f>S167*H167</f>
        <v>0</v>
      </c>
      <c r="AR167" s="22" t="s">
        <v>115</v>
      </c>
      <c r="AT167" s="22" t="s">
        <v>111</v>
      </c>
      <c r="AU167" s="22" t="s">
        <v>78</v>
      </c>
      <c r="AY167" s="22" t="s">
        <v>116</v>
      </c>
      <c r="BE167" s="171">
        <f>IF(N167="základní",J167,0)</f>
        <v>0</v>
      </c>
      <c r="BF167" s="171">
        <f>IF(N167="snížená",J167,0)</f>
        <v>0</v>
      </c>
      <c r="BG167" s="171">
        <f>IF(N167="zákl. přenesená",J167,0)</f>
        <v>0</v>
      </c>
      <c r="BH167" s="171">
        <f>IF(N167="sníž. přenesená",J167,0)</f>
        <v>0</v>
      </c>
      <c r="BI167" s="171">
        <f>IF(N167="nulová",J167,0)</f>
        <v>0</v>
      </c>
      <c r="BJ167" s="22" t="s">
        <v>76</v>
      </c>
      <c r="BK167" s="171">
        <f>ROUND(I167*H167,2)</f>
        <v>0</v>
      </c>
      <c r="BL167" s="22" t="s">
        <v>115</v>
      </c>
      <c r="BM167" s="22" t="s">
        <v>316</v>
      </c>
    </row>
    <row r="168" spans="2:65" s="11" customFormat="1" ht="13.5">
      <c r="B168" s="206"/>
      <c r="C168" s="207"/>
      <c r="D168" s="208" t="s">
        <v>216</v>
      </c>
      <c r="E168" s="209" t="s">
        <v>21</v>
      </c>
      <c r="F168" s="210" t="s">
        <v>317</v>
      </c>
      <c r="G168" s="207"/>
      <c r="H168" s="211">
        <v>708</v>
      </c>
      <c r="I168" s="212"/>
      <c r="J168" s="207"/>
      <c r="K168" s="207"/>
      <c r="L168" s="213"/>
      <c r="M168" s="214"/>
      <c r="N168" s="215"/>
      <c r="O168" s="215"/>
      <c r="P168" s="215"/>
      <c r="Q168" s="215"/>
      <c r="R168" s="215"/>
      <c r="S168" s="215"/>
      <c r="T168" s="216"/>
      <c r="AT168" s="217" t="s">
        <v>216</v>
      </c>
      <c r="AU168" s="217" t="s">
        <v>78</v>
      </c>
      <c r="AV168" s="11" t="s">
        <v>78</v>
      </c>
      <c r="AW168" s="11" t="s">
        <v>33</v>
      </c>
      <c r="AX168" s="11" t="s">
        <v>69</v>
      </c>
      <c r="AY168" s="217" t="s">
        <v>116</v>
      </c>
    </row>
    <row r="169" spans="2:65" s="12" customFormat="1" ht="13.5">
      <c r="B169" s="218"/>
      <c r="C169" s="219"/>
      <c r="D169" s="208" t="s">
        <v>216</v>
      </c>
      <c r="E169" s="220" t="s">
        <v>21</v>
      </c>
      <c r="F169" s="221" t="s">
        <v>218</v>
      </c>
      <c r="G169" s="219"/>
      <c r="H169" s="222">
        <v>708</v>
      </c>
      <c r="I169" s="223"/>
      <c r="J169" s="219"/>
      <c r="K169" s="219"/>
      <c r="L169" s="224"/>
      <c r="M169" s="225"/>
      <c r="N169" s="226"/>
      <c r="O169" s="226"/>
      <c r="P169" s="226"/>
      <c r="Q169" s="226"/>
      <c r="R169" s="226"/>
      <c r="S169" s="226"/>
      <c r="T169" s="227"/>
      <c r="AT169" s="228" t="s">
        <v>216</v>
      </c>
      <c r="AU169" s="228" t="s">
        <v>78</v>
      </c>
      <c r="AV169" s="12" t="s">
        <v>115</v>
      </c>
      <c r="AW169" s="12" t="s">
        <v>33</v>
      </c>
      <c r="AX169" s="12" t="s">
        <v>76</v>
      </c>
      <c r="AY169" s="228" t="s">
        <v>116</v>
      </c>
    </row>
    <row r="170" spans="2:65" s="1" customFormat="1" ht="16.5" customHeight="1">
      <c r="B170" s="39"/>
      <c r="C170" s="229" t="s">
        <v>318</v>
      </c>
      <c r="D170" s="229" t="s">
        <v>233</v>
      </c>
      <c r="E170" s="230" t="s">
        <v>319</v>
      </c>
      <c r="F170" s="231" t="s">
        <v>320</v>
      </c>
      <c r="G170" s="232" t="s">
        <v>122</v>
      </c>
      <c r="H170" s="233">
        <v>708</v>
      </c>
      <c r="I170" s="234"/>
      <c r="J170" s="235">
        <f>ROUND(I170*H170,2)</f>
        <v>0</v>
      </c>
      <c r="K170" s="231" t="s">
        <v>221</v>
      </c>
      <c r="L170" s="236"/>
      <c r="M170" s="237" t="s">
        <v>21</v>
      </c>
      <c r="N170" s="238" t="s">
        <v>40</v>
      </c>
      <c r="O170" s="40"/>
      <c r="P170" s="169">
        <f>O170*H170</f>
        <v>0</v>
      </c>
      <c r="Q170" s="169">
        <v>0</v>
      </c>
      <c r="R170" s="169">
        <f>Q170*H170</f>
        <v>0</v>
      </c>
      <c r="S170" s="169">
        <v>0</v>
      </c>
      <c r="T170" s="170">
        <f>S170*H170</f>
        <v>0</v>
      </c>
      <c r="AR170" s="22" t="s">
        <v>126</v>
      </c>
      <c r="AT170" s="22" t="s">
        <v>233</v>
      </c>
      <c r="AU170" s="22" t="s">
        <v>78</v>
      </c>
      <c r="AY170" s="22" t="s">
        <v>116</v>
      </c>
      <c r="BE170" s="171">
        <f>IF(N170="základní",J170,0)</f>
        <v>0</v>
      </c>
      <c r="BF170" s="171">
        <f>IF(N170="snížená",J170,0)</f>
        <v>0</v>
      </c>
      <c r="BG170" s="171">
        <f>IF(N170="zákl. přenesená",J170,0)</f>
        <v>0</v>
      </c>
      <c r="BH170" s="171">
        <f>IF(N170="sníž. přenesená",J170,0)</f>
        <v>0</v>
      </c>
      <c r="BI170" s="171">
        <f>IF(N170="nulová",J170,0)</f>
        <v>0</v>
      </c>
      <c r="BJ170" s="22" t="s">
        <v>76</v>
      </c>
      <c r="BK170" s="171">
        <f>ROUND(I170*H170,2)</f>
        <v>0</v>
      </c>
      <c r="BL170" s="22" t="s">
        <v>115</v>
      </c>
      <c r="BM170" s="22" t="s">
        <v>321</v>
      </c>
    </row>
    <row r="171" spans="2:65" s="1" customFormat="1" ht="27">
      <c r="B171" s="39"/>
      <c r="C171" s="61"/>
      <c r="D171" s="208" t="s">
        <v>271</v>
      </c>
      <c r="E171" s="61"/>
      <c r="F171" s="239" t="s">
        <v>322</v>
      </c>
      <c r="G171" s="61"/>
      <c r="H171" s="61"/>
      <c r="I171" s="147"/>
      <c r="J171" s="61"/>
      <c r="K171" s="61"/>
      <c r="L171" s="59"/>
      <c r="M171" s="240"/>
      <c r="N171" s="40"/>
      <c r="O171" s="40"/>
      <c r="P171" s="40"/>
      <c r="Q171" s="40"/>
      <c r="R171" s="40"/>
      <c r="S171" s="40"/>
      <c r="T171" s="76"/>
      <c r="AT171" s="22" t="s">
        <v>271</v>
      </c>
      <c r="AU171" s="22" t="s">
        <v>78</v>
      </c>
    </row>
    <row r="172" spans="2:65" s="1" customFormat="1" ht="25.5" customHeight="1">
      <c r="B172" s="39"/>
      <c r="C172" s="160" t="s">
        <v>175</v>
      </c>
      <c r="D172" s="160" t="s">
        <v>111</v>
      </c>
      <c r="E172" s="161" t="s">
        <v>323</v>
      </c>
      <c r="F172" s="162" t="s">
        <v>324</v>
      </c>
      <c r="G172" s="163" t="s">
        <v>122</v>
      </c>
      <c r="H172" s="164">
        <v>380</v>
      </c>
      <c r="I172" s="165"/>
      <c r="J172" s="166">
        <f t="shared" ref="J172:J181" si="10">ROUND(I172*H172,2)</f>
        <v>0</v>
      </c>
      <c r="K172" s="162" t="s">
        <v>215</v>
      </c>
      <c r="L172" s="59"/>
      <c r="M172" s="167" t="s">
        <v>21</v>
      </c>
      <c r="N172" s="168" t="s">
        <v>40</v>
      </c>
      <c r="O172" s="40"/>
      <c r="P172" s="169">
        <f t="shared" ref="P172:P181" si="11">O172*H172</f>
        <v>0</v>
      </c>
      <c r="Q172" s="169">
        <v>0</v>
      </c>
      <c r="R172" s="169">
        <f t="shared" ref="R172:R181" si="12">Q172*H172</f>
        <v>0</v>
      </c>
      <c r="S172" s="169">
        <v>0</v>
      </c>
      <c r="T172" s="170">
        <f t="shared" ref="T172:T181" si="13">S172*H172</f>
        <v>0</v>
      </c>
      <c r="AR172" s="22" t="s">
        <v>115</v>
      </c>
      <c r="AT172" s="22" t="s">
        <v>111</v>
      </c>
      <c r="AU172" s="22" t="s">
        <v>78</v>
      </c>
      <c r="AY172" s="22" t="s">
        <v>116</v>
      </c>
      <c r="BE172" s="171">
        <f t="shared" ref="BE172:BE181" si="14">IF(N172="základní",J172,0)</f>
        <v>0</v>
      </c>
      <c r="BF172" s="171">
        <f t="shared" ref="BF172:BF181" si="15">IF(N172="snížená",J172,0)</f>
        <v>0</v>
      </c>
      <c r="BG172" s="171">
        <f t="shared" ref="BG172:BG181" si="16">IF(N172="zákl. přenesená",J172,0)</f>
        <v>0</v>
      </c>
      <c r="BH172" s="171">
        <f t="shared" ref="BH172:BH181" si="17">IF(N172="sníž. přenesená",J172,0)</f>
        <v>0</v>
      </c>
      <c r="BI172" s="171">
        <f t="shared" ref="BI172:BI181" si="18">IF(N172="nulová",J172,0)</f>
        <v>0</v>
      </c>
      <c r="BJ172" s="22" t="s">
        <v>76</v>
      </c>
      <c r="BK172" s="171">
        <f t="shared" ref="BK172:BK181" si="19">ROUND(I172*H172,2)</f>
        <v>0</v>
      </c>
      <c r="BL172" s="22" t="s">
        <v>115</v>
      </c>
      <c r="BM172" s="22" t="s">
        <v>325</v>
      </c>
    </row>
    <row r="173" spans="2:65" s="1" customFormat="1" ht="25.5" customHeight="1">
      <c r="B173" s="39"/>
      <c r="C173" s="160" t="s">
        <v>326</v>
      </c>
      <c r="D173" s="160" t="s">
        <v>111</v>
      </c>
      <c r="E173" s="161" t="s">
        <v>327</v>
      </c>
      <c r="F173" s="162" t="s">
        <v>328</v>
      </c>
      <c r="G173" s="163" t="s">
        <v>122</v>
      </c>
      <c r="H173" s="164">
        <v>185</v>
      </c>
      <c r="I173" s="165"/>
      <c r="J173" s="166">
        <f t="shared" si="10"/>
        <v>0</v>
      </c>
      <c r="K173" s="162" t="s">
        <v>21</v>
      </c>
      <c r="L173" s="59"/>
      <c r="M173" s="167" t="s">
        <v>21</v>
      </c>
      <c r="N173" s="168" t="s">
        <v>40</v>
      </c>
      <c r="O173" s="40"/>
      <c r="P173" s="169">
        <f t="shared" si="11"/>
        <v>0</v>
      </c>
      <c r="Q173" s="169">
        <v>0</v>
      </c>
      <c r="R173" s="169">
        <f t="shared" si="12"/>
        <v>0</v>
      </c>
      <c r="S173" s="169">
        <v>0</v>
      </c>
      <c r="T173" s="170">
        <f t="shared" si="13"/>
        <v>0</v>
      </c>
      <c r="AR173" s="22" t="s">
        <v>115</v>
      </c>
      <c r="AT173" s="22" t="s">
        <v>111</v>
      </c>
      <c r="AU173" s="22" t="s">
        <v>78</v>
      </c>
      <c r="AY173" s="22" t="s">
        <v>116</v>
      </c>
      <c r="BE173" s="171">
        <f t="shared" si="14"/>
        <v>0</v>
      </c>
      <c r="BF173" s="171">
        <f t="shared" si="15"/>
        <v>0</v>
      </c>
      <c r="BG173" s="171">
        <f t="shared" si="16"/>
        <v>0</v>
      </c>
      <c r="BH173" s="171">
        <f t="shared" si="17"/>
        <v>0</v>
      </c>
      <c r="BI173" s="171">
        <f t="shared" si="18"/>
        <v>0</v>
      </c>
      <c r="BJ173" s="22" t="s">
        <v>76</v>
      </c>
      <c r="BK173" s="171">
        <f t="shared" si="19"/>
        <v>0</v>
      </c>
      <c r="BL173" s="22" t="s">
        <v>115</v>
      </c>
      <c r="BM173" s="22" t="s">
        <v>329</v>
      </c>
    </row>
    <row r="174" spans="2:65" s="1" customFormat="1" ht="38.25" customHeight="1">
      <c r="B174" s="39"/>
      <c r="C174" s="160" t="s">
        <v>178</v>
      </c>
      <c r="D174" s="160" t="s">
        <v>111</v>
      </c>
      <c r="E174" s="161" t="s">
        <v>330</v>
      </c>
      <c r="F174" s="162" t="s">
        <v>331</v>
      </c>
      <c r="G174" s="163" t="s">
        <v>122</v>
      </c>
      <c r="H174" s="164">
        <v>380</v>
      </c>
      <c r="I174" s="165"/>
      <c r="J174" s="166">
        <f t="shared" si="10"/>
        <v>0</v>
      </c>
      <c r="K174" s="162" t="s">
        <v>215</v>
      </c>
      <c r="L174" s="59"/>
      <c r="M174" s="167" t="s">
        <v>21</v>
      </c>
      <c r="N174" s="168" t="s">
        <v>40</v>
      </c>
      <c r="O174" s="40"/>
      <c r="P174" s="169">
        <f t="shared" si="11"/>
        <v>0</v>
      </c>
      <c r="Q174" s="169">
        <v>0</v>
      </c>
      <c r="R174" s="169">
        <f t="shared" si="12"/>
        <v>0</v>
      </c>
      <c r="S174" s="169">
        <v>0</v>
      </c>
      <c r="T174" s="170">
        <f t="shared" si="13"/>
        <v>0</v>
      </c>
      <c r="AR174" s="22" t="s">
        <v>115</v>
      </c>
      <c r="AT174" s="22" t="s">
        <v>111</v>
      </c>
      <c r="AU174" s="22" t="s">
        <v>78</v>
      </c>
      <c r="AY174" s="22" t="s">
        <v>116</v>
      </c>
      <c r="BE174" s="171">
        <f t="shared" si="14"/>
        <v>0</v>
      </c>
      <c r="BF174" s="171">
        <f t="shared" si="15"/>
        <v>0</v>
      </c>
      <c r="BG174" s="171">
        <f t="shared" si="16"/>
        <v>0</v>
      </c>
      <c r="BH174" s="171">
        <f t="shared" si="17"/>
        <v>0</v>
      </c>
      <c r="BI174" s="171">
        <f t="shared" si="18"/>
        <v>0</v>
      </c>
      <c r="BJ174" s="22" t="s">
        <v>76</v>
      </c>
      <c r="BK174" s="171">
        <f t="shared" si="19"/>
        <v>0</v>
      </c>
      <c r="BL174" s="22" t="s">
        <v>115</v>
      </c>
      <c r="BM174" s="22" t="s">
        <v>332</v>
      </c>
    </row>
    <row r="175" spans="2:65" s="1" customFormat="1" ht="25.5" customHeight="1">
      <c r="B175" s="39"/>
      <c r="C175" s="160" t="s">
        <v>333</v>
      </c>
      <c r="D175" s="160" t="s">
        <v>111</v>
      </c>
      <c r="E175" s="161" t="s">
        <v>334</v>
      </c>
      <c r="F175" s="162" t="s">
        <v>335</v>
      </c>
      <c r="G175" s="163" t="s">
        <v>122</v>
      </c>
      <c r="H175" s="164">
        <v>185</v>
      </c>
      <c r="I175" s="165"/>
      <c r="J175" s="166">
        <f t="shared" si="10"/>
        <v>0</v>
      </c>
      <c r="K175" s="162" t="s">
        <v>21</v>
      </c>
      <c r="L175" s="59"/>
      <c r="M175" s="167" t="s">
        <v>21</v>
      </c>
      <c r="N175" s="168" t="s">
        <v>40</v>
      </c>
      <c r="O175" s="40"/>
      <c r="P175" s="169">
        <f t="shared" si="11"/>
        <v>0</v>
      </c>
      <c r="Q175" s="169">
        <v>0</v>
      </c>
      <c r="R175" s="169">
        <f t="shared" si="12"/>
        <v>0</v>
      </c>
      <c r="S175" s="169">
        <v>0</v>
      </c>
      <c r="T175" s="170">
        <f t="shared" si="13"/>
        <v>0</v>
      </c>
      <c r="AR175" s="22" t="s">
        <v>115</v>
      </c>
      <c r="AT175" s="22" t="s">
        <v>111</v>
      </c>
      <c r="AU175" s="22" t="s">
        <v>78</v>
      </c>
      <c r="AY175" s="22" t="s">
        <v>116</v>
      </c>
      <c r="BE175" s="171">
        <f t="shared" si="14"/>
        <v>0</v>
      </c>
      <c r="BF175" s="171">
        <f t="shared" si="15"/>
        <v>0</v>
      </c>
      <c r="BG175" s="171">
        <f t="shared" si="16"/>
        <v>0</v>
      </c>
      <c r="BH175" s="171">
        <f t="shared" si="17"/>
        <v>0</v>
      </c>
      <c r="BI175" s="171">
        <f t="shared" si="18"/>
        <v>0</v>
      </c>
      <c r="BJ175" s="22" t="s">
        <v>76</v>
      </c>
      <c r="BK175" s="171">
        <f t="shared" si="19"/>
        <v>0</v>
      </c>
      <c r="BL175" s="22" t="s">
        <v>115</v>
      </c>
      <c r="BM175" s="22" t="s">
        <v>336</v>
      </c>
    </row>
    <row r="176" spans="2:65" s="1" customFormat="1" ht="25.5" customHeight="1">
      <c r="B176" s="39"/>
      <c r="C176" s="160" t="s">
        <v>181</v>
      </c>
      <c r="D176" s="160" t="s">
        <v>111</v>
      </c>
      <c r="E176" s="161" t="s">
        <v>337</v>
      </c>
      <c r="F176" s="162" t="s">
        <v>338</v>
      </c>
      <c r="G176" s="163" t="s">
        <v>122</v>
      </c>
      <c r="H176" s="164">
        <v>380</v>
      </c>
      <c r="I176" s="165"/>
      <c r="J176" s="166">
        <f t="shared" si="10"/>
        <v>0</v>
      </c>
      <c r="K176" s="162" t="s">
        <v>215</v>
      </c>
      <c r="L176" s="59"/>
      <c r="M176" s="167" t="s">
        <v>21</v>
      </c>
      <c r="N176" s="168" t="s">
        <v>40</v>
      </c>
      <c r="O176" s="40"/>
      <c r="P176" s="169">
        <f t="shared" si="11"/>
        <v>0</v>
      </c>
      <c r="Q176" s="169">
        <v>0</v>
      </c>
      <c r="R176" s="169">
        <f t="shared" si="12"/>
        <v>0</v>
      </c>
      <c r="S176" s="169">
        <v>0</v>
      </c>
      <c r="T176" s="170">
        <f t="shared" si="13"/>
        <v>0</v>
      </c>
      <c r="AR176" s="22" t="s">
        <v>115</v>
      </c>
      <c r="AT176" s="22" t="s">
        <v>111</v>
      </c>
      <c r="AU176" s="22" t="s">
        <v>78</v>
      </c>
      <c r="AY176" s="22" t="s">
        <v>116</v>
      </c>
      <c r="BE176" s="171">
        <f t="shared" si="14"/>
        <v>0</v>
      </c>
      <c r="BF176" s="171">
        <f t="shared" si="15"/>
        <v>0</v>
      </c>
      <c r="BG176" s="171">
        <f t="shared" si="16"/>
        <v>0</v>
      </c>
      <c r="BH176" s="171">
        <f t="shared" si="17"/>
        <v>0</v>
      </c>
      <c r="BI176" s="171">
        <f t="shared" si="18"/>
        <v>0</v>
      </c>
      <c r="BJ176" s="22" t="s">
        <v>76</v>
      </c>
      <c r="BK176" s="171">
        <f t="shared" si="19"/>
        <v>0</v>
      </c>
      <c r="BL176" s="22" t="s">
        <v>115</v>
      </c>
      <c r="BM176" s="22" t="s">
        <v>339</v>
      </c>
    </row>
    <row r="177" spans="2:65" s="1" customFormat="1" ht="25.5" customHeight="1">
      <c r="B177" s="39"/>
      <c r="C177" s="160" t="s">
        <v>340</v>
      </c>
      <c r="D177" s="160" t="s">
        <v>111</v>
      </c>
      <c r="E177" s="161" t="s">
        <v>341</v>
      </c>
      <c r="F177" s="162" t="s">
        <v>342</v>
      </c>
      <c r="G177" s="163" t="s">
        <v>122</v>
      </c>
      <c r="H177" s="164">
        <v>50</v>
      </c>
      <c r="I177" s="165"/>
      <c r="J177" s="166">
        <f t="shared" si="10"/>
        <v>0</v>
      </c>
      <c r="K177" s="162" t="s">
        <v>215</v>
      </c>
      <c r="L177" s="59"/>
      <c r="M177" s="167" t="s">
        <v>21</v>
      </c>
      <c r="N177" s="168" t="s">
        <v>40</v>
      </c>
      <c r="O177" s="40"/>
      <c r="P177" s="169">
        <f t="shared" si="11"/>
        <v>0</v>
      </c>
      <c r="Q177" s="169">
        <v>0</v>
      </c>
      <c r="R177" s="169">
        <f t="shared" si="12"/>
        <v>0</v>
      </c>
      <c r="S177" s="169">
        <v>0</v>
      </c>
      <c r="T177" s="170">
        <f t="shared" si="13"/>
        <v>0</v>
      </c>
      <c r="AR177" s="22" t="s">
        <v>115</v>
      </c>
      <c r="AT177" s="22" t="s">
        <v>111</v>
      </c>
      <c r="AU177" s="22" t="s">
        <v>78</v>
      </c>
      <c r="AY177" s="22" t="s">
        <v>116</v>
      </c>
      <c r="BE177" s="171">
        <f t="shared" si="14"/>
        <v>0</v>
      </c>
      <c r="BF177" s="171">
        <f t="shared" si="15"/>
        <v>0</v>
      </c>
      <c r="BG177" s="171">
        <f t="shared" si="16"/>
        <v>0</v>
      </c>
      <c r="BH177" s="171">
        <f t="shared" si="17"/>
        <v>0</v>
      </c>
      <c r="BI177" s="171">
        <f t="shared" si="18"/>
        <v>0</v>
      </c>
      <c r="BJ177" s="22" t="s">
        <v>76</v>
      </c>
      <c r="BK177" s="171">
        <f t="shared" si="19"/>
        <v>0</v>
      </c>
      <c r="BL177" s="22" t="s">
        <v>115</v>
      </c>
      <c r="BM177" s="22" t="s">
        <v>343</v>
      </c>
    </row>
    <row r="178" spans="2:65" s="1" customFormat="1" ht="16.5" customHeight="1">
      <c r="B178" s="39"/>
      <c r="C178" s="160" t="s">
        <v>185</v>
      </c>
      <c r="D178" s="160" t="s">
        <v>111</v>
      </c>
      <c r="E178" s="161" t="s">
        <v>344</v>
      </c>
      <c r="F178" s="162" t="s">
        <v>345</v>
      </c>
      <c r="G178" s="163" t="s">
        <v>122</v>
      </c>
      <c r="H178" s="164">
        <v>380</v>
      </c>
      <c r="I178" s="165"/>
      <c r="J178" s="166">
        <f t="shared" si="10"/>
        <v>0</v>
      </c>
      <c r="K178" s="162" t="s">
        <v>21</v>
      </c>
      <c r="L178" s="59"/>
      <c r="M178" s="167" t="s">
        <v>21</v>
      </c>
      <c r="N178" s="168" t="s">
        <v>40</v>
      </c>
      <c r="O178" s="40"/>
      <c r="P178" s="169">
        <f t="shared" si="11"/>
        <v>0</v>
      </c>
      <c r="Q178" s="169">
        <v>0</v>
      </c>
      <c r="R178" s="169">
        <f t="shared" si="12"/>
        <v>0</v>
      </c>
      <c r="S178" s="169">
        <v>0</v>
      </c>
      <c r="T178" s="170">
        <f t="shared" si="13"/>
        <v>0</v>
      </c>
      <c r="AR178" s="22" t="s">
        <v>115</v>
      </c>
      <c r="AT178" s="22" t="s">
        <v>111</v>
      </c>
      <c r="AU178" s="22" t="s">
        <v>78</v>
      </c>
      <c r="AY178" s="22" t="s">
        <v>116</v>
      </c>
      <c r="BE178" s="171">
        <f t="shared" si="14"/>
        <v>0</v>
      </c>
      <c r="BF178" s="171">
        <f t="shared" si="15"/>
        <v>0</v>
      </c>
      <c r="BG178" s="171">
        <f t="shared" si="16"/>
        <v>0</v>
      </c>
      <c r="BH178" s="171">
        <f t="shared" si="17"/>
        <v>0</v>
      </c>
      <c r="BI178" s="171">
        <f t="shared" si="18"/>
        <v>0</v>
      </c>
      <c r="BJ178" s="22" t="s">
        <v>76</v>
      </c>
      <c r="BK178" s="171">
        <f t="shared" si="19"/>
        <v>0</v>
      </c>
      <c r="BL178" s="22" t="s">
        <v>115</v>
      </c>
      <c r="BM178" s="22" t="s">
        <v>346</v>
      </c>
    </row>
    <row r="179" spans="2:65" s="1" customFormat="1" ht="25.5" customHeight="1">
      <c r="B179" s="39"/>
      <c r="C179" s="160" t="s">
        <v>347</v>
      </c>
      <c r="D179" s="160" t="s">
        <v>111</v>
      </c>
      <c r="E179" s="161" t="s">
        <v>348</v>
      </c>
      <c r="F179" s="162" t="s">
        <v>349</v>
      </c>
      <c r="G179" s="163" t="s">
        <v>214</v>
      </c>
      <c r="H179" s="164">
        <v>3260</v>
      </c>
      <c r="I179" s="165"/>
      <c r="J179" s="166">
        <f t="shared" si="10"/>
        <v>0</v>
      </c>
      <c r="K179" s="162" t="s">
        <v>215</v>
      </c>
      <c r="L179" s="59"/>
      <c r="M179" s="167" t="s">
        <v>21</v>
      </c>
      <c r="N179" s="168" t="s">
        <v>40</v>
      </c>
      <c r="O179" s="40"/>
      <c r="P179" s="169">
        <f t="shared" si="11"/>
        <v>0</v>
      </c>
      <c r="Q179" s="169">
        <v>0</v>
      </c>
      <c r="R179" s="169">
        <f t="shared" si="12"/>
        <v>0</v>
      </c>
      <c r="S179" s="169">
        <v>0</v>
      </c>
      <c r="T179" s="170">
        <f t="shared" si="13"/>
        <v>0</v>
      </c>
      <c r="AR179" s="22" t="s">
        <v>115</v>
      </c>
      <c r="AT179" s="22" t="s">
        <v>111</v>
      </c>
      <c r="AU179" s="22" t="s">
        <v>78</v>
      </c>
      <c r="AY179" s="22" t="s">
        <v>116</v>
      </c>
      <c r="BE179" s="171">
        <f t="shared" si="14"/>
        <v>0</v>
      </c>
      <c r="BF179" s="171">
        <f t="shared" si="15"/>
        <v>0</v>
      </c>
      <c r="BG179" s="171">
        <f t="shared" si="16"/>
        <v>0</v>
      </c>
      <c r="BH179" s="171">
        <f t="shared" si="17"/>
        <v>0</v>
      </c>
      <c r="BI179" s="171">
        <f t="shared" si="18"/>
        <v>0</v>
      </c>
      <c r="BJ179" s="22" t="s">
        <v>76</v>
      </c>
      <c r="BK179" s="171">
        <f t="shared" si="19"/>
        <v>0</v>
      </c>
      <c r="BL179" s="22" t="s">
        <v>115</v>
      </c>
      <c r="BM179" s="22" t="s">
        <v>350</v>
      </c>
    </row>
    <row r="180" spans="2:65" s="1" customFormat="1" ht="16.5" customHeight="1">
      <c r="B180" s="39"/>
      <c r="C180" s="160" t="s">
        <v>188</v>
      </c>
      <c r="D180" s="160" t="s">
        <v>111</v>
      </c>
      <c r="E180" s="161" t="s">
        <v>351</v>
      </c>
      <c r="F180" s="162" t="s">
        <v>352</v>
      </c>
      <c r="G180" s="163" t="s">
        <v>353</v>
      </c>
      <c r="H180" s="164">
        <v>180</v>
      </c>
      <c r="I180" s="165"/>
      <c r="J180" s="166">
        <f t="shared" si="10"/>
        <v>0</v>
      </c>
      <c r="K180" s="162" t="s">
        <v>21</v>
      </c>
      <c r="L180" s="59"/>
      <c r="M180" s="167" t="s">
        <v>21</v>
      </c>
      <c r="N180" s="168" t="s">
        <v>40</v>
      </c>
      <c r="O180" s="40"/>
      <c r="P180" s="169">
        <f t="shared" si="11"/>
        <v>0</v>
      </c>
      <c r="Q180" s="169">
        <v>0</v>
      </c>
      <c r="R180" s="169">
        <f t="shared" si="12"/>
        <v>0</v>
      </c>
      <c r="S180" s="169">
        <v>0</v>
      </c>
      <c r="T180" s="170">
        <f t="shared" si="13"/>
        <v>0</v>
      </c>
      <c r="AR180" s="22" t="s">
        <v>115</v>
      </c>
      <c r="AT180" s="22" t="s">
        <v>111</v>
      </c>
      <c r="AU180" s="22" t="s">
        <v>78</v>
      </c>
      <c r="AY180" s="22" t="s">
        <v>116</v>
      </c>
      <c r="BE180" s="171">
        <f t="shared" si="14"/>
        <v>0</v>
      </c>
      <c r="BF180" s="171">
        <f t="shared" si="15"/>
        <v>0</v>
      </c>
      <c r="BG180" s="171">
        <f t="shared" si="16"/>
        <v>0</v>
      </c>
      <c r="BH180" s="171">
        <f t="shared" si="17"/>
        <v>0</v>
      </c>
      <c r="BI180" s="171">
        <f t="shared" si="18"/>
        <v>0</v>
      </c>
      <c r="BJ180" s="22" t="s">
        <v>76</v>
      </c>
      <c r="BK180" s="171">
        <f t="shared" si="19"/>
        <v>0</v>
      </c>
      <c r="BL180" s="22" t="s">
        <v>115</v>
      </c>
      <c r="BM180" s="22" t="s">
        <v>354</v>
      </c>
    </row>
    <row r="181" spans="2:65" s="1" customFormat="1" ht="38.25" customHeight="1">
      <c r="B181" s="39"/>
      <c r="C181" s="160" t="s">
        <v>355</v>
      </c>
      <c r="D181" s="160" t="s">
        <v>111</v>
      </c>
      <c r="E181" s="161" t="s">
        <v>356</v>
      </c>
      <c r="F181" s="162" t="s">
        <v>357</v>
      </c>
      <c r="G181" s="163" t="s">
        <v>114</v>
      </c>
      <c r="H181" s="164">
        <v>360</v>
      </c>
      <c r="I181" s="165"/>
      <c r="J181" s="166">
        <f t="shared" si="10"/>
        <v>0</v>
      </c>
      <c r="K181" s="162" t="s">
        <v>21</v>
      </c>
      <c r="L181" s="59"/>
      <c r="M181" s="167" t="s">
        <v>21</v>
      </c>
      <c r="N181" s="168" t="s">
        <v>40</v>
      </c>
      <c r="O181" s="40"/>
      <c r="P181" s="169">
        <f t="shared" si="11"/>
        <v>0</v>
      </c>
      <c r="Q181" s="169">
        <v>0</v>
      </c>
      <c r="R181" s="169">
        <f t="shared" si="12"/>
        <v>0</v>
      </c>
      <c r="S181" s="169">
        <v>0</v>
      </c>
      <c r="T181" s="170">
        <f t="shared" si="13"/>
        <v>0</v>
      </c>
      <c r="AR181" s="22" t="s">
        <v>115</v>
      </c>
      <c r="AT181" s="22" t="s">
        <v>111</v>
      </c>
      <c r="AU181" s="22" t="s">
        <v>78</v>
      </c>
      <c r="AY181" s="22" t="s">
        <v>116</v>
      </c>
      <c r="BE181" s="171">
        <f t="shared" si="14"/>
        <v>0</v>
      </c>
      <c r="BF181" s="171">
        <f t="shared" si="15"/>
        <v>0</v>
      </c>
      <c r="BG181" s="171">
        <f t="shared" si="16"/>
        <v>0</v>
      </c>
      <c r="BH181" s="171">
        <f t="shared" si="17"/>
        <v>0</v>
      </c>
      <c r="BI181" s="171">
        <f t="shared" si="18"/>
        <v>0</v>
      </c>
      <c r="BJ181" s="22" t="s">
        <v>76</v>
      </c>
      <c r="BK181" s="171">
        <f t="shared" si="19"/>
        <v>0</v>
      </c>
      <c r="BL181" s="22" t="s">
        <v>115</v>
      </c>
      <c r="BM181" s="22" t="s">
        <v>358</v>
      </c>
    </row>
    <row r="182" spans="2:65" s="11" customFormat="1" ht="13.5">
      <c r="B182" s="206"/>
      <c r="C182" s="207"/>
      <c r="D182" s="208" t="s">
        <v>216</v>
      </c>
      <c r="E182" s="209" t="s">
        <v>21</v>
      </c>
      <c r="F182" s="210" t="s">
        <v>359</v>
      </c>
      <c r="G182" s="207"/>
      <c r="H182" s="211">
        <v>360</v>
      </c>
      <c r="I182" s="212"/>
      <c r="J182" s="207"/>
      <c r="K182" s="207"/>
      <c r="L182" s="213"/>
      <c r="M182" s="214"/>
      <c r="N182" s="215"/>
      <c r="O182" s="215"/>
      <c r="P182" s="215"/>
      <c r="Q182" s="215"/>
      <c r="R182" s="215"/>
      <c r="S182" s="215"/>
      <c r="T182" s="216"/>
      <c r="AT182" s="217" t="s">
        <v>216</v>
      </c>
      <c r="AU182" s="217" t="s">
        <v>78</v>
      </c>
      <c r="AV182" s="11" t="s">
        <v>78</v>
      </c>
      <c r="AW182" s="11" t="s">
        <v>33</v>
      </c>
      <c r="AX182" s="11" t="s">
        <v>69</v>
      </c>
      <c r="AY182" s="217" t="s">
        <v>116</v>
      </c>
    </row>
    <row r="183" spans="2:65" s="12" customFormat="1" ht="13.5">
      <c r="B183" s="218"/>
      <c r="C183" s="219"/>
      <c r="D183" s="208" t="s">
        <v>216</v>
      </c>
      <c r="E183" s="220" t="s">
        <v>21</v>
      </c>
      <c r="F183" s="221" t="s">
        <v>218</v>
      </c>
      <c r="G183" s="219"/>
      <c r="H183" s="222">
        <v>360</v>
      </c>
      <c r="I183" s="223"/>
      <c r="J183" s="219"/>
      <c r="K183" s="219"/>
      <c r="L183" s="224"/>
      <c r="M183" s="225"/>
      <c r="N183" s="226"/>
      <c r="O183" s="226"/>
      <c r="P183" s="226"/>
      <c r="Q183" s="226"/>
      <c r="R183" s="226"/>
      <c r="S183" s="226"/>
      <c r="T183" s="227"/>
      <c r="AT183" s="228" t="s">
        <v>216</v>
      </c>
      <c r="AU183" s="228" t="s">
        <v>78</v>
      </c>
      <c r="AV183" s="12" t="s">
        <v>115</v>
      </c>
      <c r="AW183" s="12" t="s">
        <v>33</v>
      </c>
      <c r="AX183" s="12" t="s">
        <v>76</v>
      </c>
      <c r="AY183" s="228" t="s">
        <v>116</v>
      </c>
    </row>
    <row r="184" spans="2:65" s="10" customFormat="1" ht="29.85" customHeight="1">
      <c r="B184" s="190"/>
      <c r="C184" s="191"/>
      <c r="D184" s="192" t="s">
        <v>68</v>
      </c>
      <c r="E184" s="204" t="s">
        <v>360</v>
      </c>
      <c r="F184" s="204" t="s">
        <v>361</v>
      </c>
      <c r="G184" s="191"/>
      <c r="H184" s="191"/>
      <c r="I184" s="194"/>
      <c r="J184" s="205">
        <f>BK184</f>
        <v>0</v>
      </c>
      <c r="K184" s="191"/>
      <c r="L184" s="196"/>
      <c r="M184" s="197"/>
      <c r="N184" s="198"/>
      <c r="O184" s="198"/>
      <c r="P184" s="199">
        <f>SUM(P185:P190)</f>
        <v>0</v>
      </c>
      <c r="Q184" s="198"/>
      <c r="R184" s="199">
        <f>SUM(R185:R190)</f>
        <v>0</v>
      </c>
      <c r="S184" s="198"/>
      <c r="T184" s="200">
        <f>SUM(T185:T190)</f>
        <v>0</v>
      </c>
      <c r="AR184" s="201" t="s">
        <v>76</v>
      </c>
      <c r="AT184" s="202" t="s">
        <v>68</v>
      </c>
      <c r="AU184" s="202" t="s">
        <v>76</v>
      </c>
      <c r="AY184" s="201" t="s">
        <v>116</v>
      </c>
      <c r="BK184" s="203">
        <f>SUM(BK185:BK190)</f>
        <v>0</v>
      </c>
    </row>
    <row r="185" spans="2:65" s="1" customFormat="1" ht="25.5" customHeight="1">
      <c r="B185" s="39"/>
      <c r="C185" s="160" t="s">
        <v>192</v>
      </c>
      <c r="D185" s="160" t="s">
        <v>111</v>
      </c>
      <c r="E185" s="161" t="s">
        <v>362</v>
      </c>
      <c r="F185" s="162" t="s">
        <v>363</v>
      </c>
      <c r="G185" s="163" t="s">
        <v>353</v>
      </c>
      <c r="H185" s="164">
        <v>2149.14</v>
      </c>
      <c r="I185" s="165"/>
      <c r="J185" s="166">
        <f>ROUND(I185*H185,2)</f>
        <v>0</v>
      </c>
      <c r="K185" s="162" t="s">
        <v>215</v>
      </c>
      <c r="L185" s="59"/>
      <c r="M185" s="167" t="s">
        <v>21</v>
      </c>
      <c r="N185" s="168" t="s">
        <v>40</v>
      </c>
      <c r="O185" s="40"/>
      <c r="P185" s="169">
        <f>O185*H185</f>
        <v>0</v>
      </c>
      <c r="Q185" s="169">
        <v>0</v>
      </c>
      <c r="R185" s="169">
        <f>Q185*H185</f>
        <v>0</v>
      </c>
      <c r="S185" s="169">
        <v>0</v>
      </c>
      <c r="T185" s="170">
        <f>S185*H185</f>
        <v>0</v>
      </c>
      <c r="AR185" s="22" t="s">
        <v>115</v>
      </c>
      <c r="AT185" s="22" t="s">
        <v>111</v>
      </c>
      <c r="AU185" s="22" t="s">
        <v>78</v>
      </c>
      <c r="AY185" s="22" t="s">
        <v>116</v>
      </c>
      <c r="BE185" s="171">
        <f>IF(N185="základní",J185,0)</f>
        <v>0</v>
      </c>
      <c r="BF185" s="171">
        <f>IF(N185="snížená",J185,0)</f>
        <v>0</v>
      </c>
      <c r="BG185" s="171">
        <f>IF(N185="zákl. přenesená",J185,0)</f>
        <v>0</v>
      </c>
      <c r="BH185" s="171">
        <f>IF(N185="sníž. přenesená",J185,0)</f>
        <v>0</v>
      </c>
      <c r="BI185" s="171">
        <f>IF(N185="nulová",J185,0)</f>
        <v>0</v>
      </c>
      <c r="BJ185" s="22" t="s">
        <v>76</v>
      </c>
      <c r="BK185" s="171">
        <f>ROUND(I185*H185,2)</f>
        <v>0</v>
      </c>
      <c r="BL185" s="22" t="s">
        <v>115</v>
      </c>
      <c r="BM185" s="22" t="s">
        <v>364</v>
      </c>
    </row>
    <row r="186" spans="2:65" s="1" customFormat="1" ht="38.25" customHeight="1">
      <c r="B186" s="39"/>
      <c r="C186" s="160" t="s">
        <v>365</v>
      </c>
      <c r="D186" s="160" t="s">
        <v>111</v>
      </c>
      <c r="E186" s="161" t="s">
        <v>366</v>
      </c>
      <c r="F186" s="162" t="s">
        <v>367</v>
      </c>
      <c r="G186" s="163" t="s">
        <v>353</v>
      </c>
      <c r="H186" s="164">
        <v>62325.06</v>
      </c>
      <c r="I186" s="165"/>
      <c r="J186" s="166">
        <f>ROUND(I186*H186,2)</f>
        <v>0</v>
      </c>
      <c r="K186" s="162" t="s">
        <v>215</v>
      </c>
      <c r="L186" s="59"/>
      <c r="M186" s="167" t="s">
        <v>21</v>
      </c>
      <c r="N186" s="168" t="s">
        <v>40</v>
      </c>
      <c r="O186" s="40"/>
      <c r="P186" s="169">
        <f>O186*H186</f>
        <v>0</v>
      </c>
      <c r="Q186" s="169">
        <v>0</v>
      </c>
      <c r="R186" s="169">
        <f>Q186*H186</f>
        <v>0</v>
      </c>
      <c r="S186" s="169">
        <v>0</v>
      </c>
      <c r="T186" s="170">
        <f>S186*H186</f>
        <v>0</v>
      </c>
      <c r="AR186" s="22" t="s">
        <v>115</v>
      </c>
      <c r="AT186" s="22" t="s">
        <v>111</v>
      </c>
      <c r="AU186" s="22" t="s">
        <v>78</v>
      </c>
      <c r="AY186" s="22" t="s">
        <v>116</v>
      </c>
      <c r="BE186" s="171">
        <f>IF(N186="základní",J186,0)</f>
        <v>0</v>
      </c>
      <c r="BF186" s="171">
        <f>IF(N186="snížená",J186,0)</f>
        <v>0</v>
      </c>
      <c r="BG186" s="171">
        <f>IF(N186="zákl. přenesená",J186,0)</f>
        <v>0</v>
      </c>
      <c r="BH186" s="171">
        <f>IF(N186="sníž. přenesená",J186,0)</f>
        <v>0</v>
      </c>
      <c r="BI186" s="171">
        <f>IF(N186="nulová",J186,0)</f>
        <v>0</v>
      </c>
      <c r="BJ186" s="22" t="s">
        <v>76</v>
      </c>
      <c r="BK186" s="171">
        <f>ROUND(I186*H186,2)</f>
        <v>0</v>
      </c>
      <c r="BL186" s="22" t="s">
        <v>115</v>
      </c>
      <c r="BM186" s="22" t="s">
        <v>368</v>
      </c>
    </row>
    <row r="187" spans="2:65" s="11" customFormat="1" ht="13.5">
      <c r="B187" s="206"/>
      <c r="C187" s="207"/>
      <c r="D187" s="208" t="s">
        <v>216</v>
      </c>
      <c r="E187" s="209" t="s">
        <v>21</v>
      </c>
      <c r="F187" s="210" t="s">
        <v>369</v>
      </c>
      <c r="G187" s="207"/>
      <c r="H187" s="211">
        <v>62325.06</v>
      </c>
      <c r="I187" s="212"/>
      <c r="J187" s="207"/>
      <c r="K187" s="207"/>
      <c r="L187" s="213"/>
      <c r="M187" s="214"/>
      <c r="N187" s="215"/>
      <c r="O187" s="215"/>
      <c r="P187" s="215"/>
      <c r="Q187" s="215"/>
      <c r="R187" s="215"/>
      <c r="S187" s="215"/>
      <c r="T187" s="216"/>
      <c r="AT187" s="217" t="s">
        <v>216</v>
      </c>
      <c r="AU187" s="217" t="s">
        <v>78</v>
      </c>
      <c r="AV187" s="11" t="s">
        <v>78</v>
      </c>
      <c r="AW187" s="11" t="s">
        <v>33</v>
      </c>
      <c r="AX187" s="11" t="s">
        <v>69</v>
      </c>
      <c r="AY187" s="217" t="s">
        <v>116</v>
      </c>
    </row>
    <row r="188" spans="2:65" s="12" customFormat="1" ht="13.5">
      <c r="B188" s="218"/>
      <c r="C188" s="219"/>
      <c r="D188" s="208" t="s">
        <v>216</v>
      </c>
      <c r="E188" s="220" t="s">
        <v>21</v>
      </c>
      <c r="F188" s="221" t="s">
        <v>218</v>
      </c>
      <c r="G188" s="219"/>
      <c r="H188" s="222">
        <v>62325.06</v>
      </c>
      <c r="I188" s="223"/>
      <c r="J188" s="219"/>
      <c r="K188" s="219"/>
      <c r="L188" s="224"/>
      <c r="M188" s="225"/>
      <c r="N188" s="226"/>
      <c r="O188" s="226"/>
      <c r="P188" s="226"/>
      <c r="Q188" s="226"/>
      <c r="R188" s="226"/>
      <c r="S188" s="226"/>
      <c r="T188" s="227"/>
      <c r="AT188" s="228" t="s">
        <v>216</v>
      </c>
      <c r="AU188" s="228" t="s">
        <v>78</v>
      </c>
      <c r="AV188" s="12" t="s">
        <v>115</v>
      </c>
      <c r="AW188" s="12" t="s">
        <v>33</v>
      </c>
      <c r="AX188" s="12" t="s">
        <v>76</v>
      </c>
      <c r="AY188" s="228" t="s">
        <v>116</v>
      </c>
    </row>
    <row r="189" spans="2:65" s="1" customFormat="1" ht="25.5" customHeight="1">
      <c r="B189" s="39"/>
      <c r="C189" s="160" t="s">
        <v>197</v>
      </c>
      <c r="D189" s="160" t="s">
        <v>111</v>
      </c>
      <c r="E189" s="161" t="s">
        <v>370</v>
      </c>
      <c r="F189" s="162" t="s">
        <v>371</v>
      </c>
      <c r="G189" s="163" t="s">
        <v>353</v>
      </c>
      <c r="H189" s="164">
        <v>2149.14</v>
      </c>
      <c r="I189" s="165"/>
      <c r="J189" s="166">
        <f>ROUND(I189*H189,2)</f>
        <v>0</v>
      </c>
      <c r="K189" s="162" t="s">
        <v>215</v>
      </c>
      <c r="L189" s="59"/>
      <c r="M189" s="167" t="s">
        <v>21</v>
      </c>
      <c r="N189" s="168" t="s">
        <v>40</v>
      </c>
      <c r="O189" s="40"/>
      <c r="P189" s="169">
        <f>O189*H189</f>
        <v>0</v>
      </c>
      <c r="Q189" s="169">
        <v>0</v>
      </c>
      <c r="R189" s="169">
        <f>Q189*H189</f>
        <v>0</v>
      </c>
      <c r="S189" s="169">
        <v>0</v>
      </c>
      <c r="T189" s="170">
        <f>S189*H189</f>
        <v>0</v>
      </c>
      <c r="AR189" s="22" t="s">
        <v>115</v>
      </c>
      <c r="AT189" s="22" t="s">
        <v>111</v>
      </c>
      <c r="AU189" s="22" t="s">
        <v>78</v>
      </c>
      <c r="AY189" s="22" t="s">
        <v>116</v>
      </c>
      <c r="BE189" s="171">
        <f>IF(N189="základní",J189,0)</f>
        <v>0</v>
      </c>
      <c r="BF189" s="171">
        <f>IF(N189="snížená",J189,0)</f>
        <v>0</v>
      </c>
      <c r="BG189" s="171">
        <f>IF(N189="zákl. přenesená",J189,0)</f>
        <v>0</v>
      </c>
      <c r="BH189" s="171">
        <f>IF(N189="sníž. přenesená",J189,0)</f>
        <v>0</v>
      </c>
      <c r="BI189" s="171">
        <f>IF(N189="nulová",J189,0)</f>
        <v>0</v>
      </c>
      <c r="BJ189" s="22" t="s">
        <v>76</v>
      </c>
      <c r="BK189" s="171">
        <f>ROUND(I189*H189,2)</f>
        <v>0</v>
      </c>
      <c r="BL189" s="22" t="s">
        <v>115</v>
      </c>
      <c r="BM189" s="22" t="s">
        <v>372</v>
      </c>
    </row>
    <row r="190" spans="2:65" s="1" customFormat="1" ht="25.5" customHeight="1">
      <c r="B190" s="39"/>
      <c r="C190" s="160" t="s">
        <v>373</v>
      </c>
      <c r="D190" s="160" t="s">
        <v>111</v>
      </c>
      <c r="E190" s="161" t="s">
        <v>374</v>
      </c>
      <c r="F190" s="162" t="s">
        <v>375</v>
      </c>
      <c r="G190" s="163" t="s">
        <v>353</v>
      </c>
      <c r="H190" s="164">
        <v>1890</v>
      </c>
      <c r="I190" s="165"/>
      <c r="J190" s="166">
        <f>ROUND(I190*H190,2)</f>
        <v>0</v>
      </c>
      <c r="K190" s="162" t="s">
        <v>215</v>
      </c>
      <c r="L190" s="59"/>
      <c r="M190" s="167" t="s">
        <v>21</v>
      </c>
      <c r="N190" s="168" t="s">
        <v>40</v>
      </c>
      <c r="O190" s="40"/>
      <c r="P190" s="169">
        <f>O190*H190</f>
        <v>0</v>
      </c>
      <c r="Q190" s="169">
        <v>0</v>
      </c>
      <c r="R190" s="169">
        <f>Q190*H190</f>
        <v>0</v>
      </c>
      <c r="S190" s="169">
        <v>0</v>
      </c>
      <c r="T190" s="170">
        <f>S190*H190</f>
        <v>0</v>
      </c>
      <c r="AR190" s="22" t="s">
        <v>115</v>
      </c>
      <c r="AT190" s="22" t="s">
        <v>111</v>
      </c>
      <c r="AU190" s="22" t="s">
        <v>78</v>
      </c>
      <c r="AY190" s="22" t="s">
        <v>116</v>
      </c>
      <c r="BE190" s="171">
        <f>IF(N190="základní",J190,0)</f>
        <v>0</v>
      </c>
      <c r="BF190" s="171">
        <f>IF(N190="snížená",J190,0)</f>
        <v>0</v>
      </c>
      <c r="BG190" s="171">
        <f>IF(N190="zákl. přenesená",J190,0)</f>
        <v>0</v>
      </c>
      <c r="BH190" s="171">
        <f>IF(N190="sníž. přenesená",J190,0)</f>
        <v>0</v>
      </c>
      <c r="BI190" s="171">
        <f>IF(N190="nulová",J190,0)</f>
        <v>0</v>
      </c>
      <c r="BJ190" s="22" t="s">
        <v>76</v>
      </c>
      <c r="BK190" s="171">
        <f>ROUND(I190*H190,2)</f>
        <v>0</v>
      </c>
      <c r="BL190" s="22" t="s">
        <v>115</v>
      </c>
      <c r="BM190" s="22" t="s">
        <v>376</v>
      </c>
    </row>
    <row r="191" spans="2:65" s="10" customFormat="1" ht="29.85" customHeight="1">
      <c r="B191" s="190"/>
      <c r="C191" s="191"/>
      <c r="D191" s="192" t="s">
        <v>68</v>
      </c>
      <c r="E191" s="204" t="s">
        <v>377</v>
      </c>
      <c r="F191" s="204" t="s">
        <v>378</v>
      </c>
      <c r="G191" s="191"/>
      <c r="H191" s="191"/>
      <c r="I191" s="194"/>
      <c r="J191" s="205">
        <f>BK191</f>
        <v>0</v>
      </c>
      <c r="K191" s="191"/>
      <c r="L191" s="196"/>
      <c r="M191" s="197"/>
      <c r="N191" s="198"/>
      <c r="O191" s="198"/>
      <c r="P191" s="199">
        <f>SUM(P192:P193)</f>
        <v>0</v>
      </c>
      <c r="Q191" s="198"/>
      <c r="R191" s="199">
        <f>SUM(R192:R193)</f>
        <v>0</v>
      </c>
      <c r="S191" s="198"/>
      <c r="T191" s="200">
        <f>SUM(T192:T193)</f>
        <v>0</v>
      </c>
      <c r="AR191" s="201" t="s">
        <v>76</v>
      </c>
      <c r="AT191" s="202" t="s">
        <v>68</v>
      </c>
      <c r="AU191" s="202" t="s">
        <v>76</v>
      </c>
      <c r="AY191" s="201" t="s">
        <v>116</v>
      </c>
      <c r="BK191" s="203">
        <f>SUM(BK192:BK193)</f>
        <v>0</v>
      </c>
    </row>
    <row r="192" spans="2:65" s="1" customFormat="1" ht="25.5" customHeight="1">
      <c r="B192" s="39"/>
      <c r="C192" s="160" t="s">
        <v>200</v>
      </c>
      <c r="D192" s="160" t="s">
        <v>111</v>
      </c>
      <c r="E192" s="161" t="s">
        <v>379</v>
      </c>
      <c r="F192" s="162" t="s">
        <v>380</v>
      </c>
      <c r="G192" s="163" t="s">
        <v>353</v>
      </c>
      <c r="H192" s="164">
        <v>305.363</v>
      </c>
      <c r="I192" s="165"/>
      <c r="J192" s="166">
        <f>ROUND(I192*H192,2)</f>
        <v>0</v>
      </c>
      <c r="K192" s="162" t="s">
        <v>215</v>
      </c>
      <c r="L192" s="59"/>
      <c r="M192" s="167" t="s">
        <v>21</v>
      </c>
      <c r="N192" s="168" t="s">
        <v>40</v>
      </c>
      <c r="O192" s="40"/>
      <c r="P192" s="169">
        <f>O192*H192</f>
        <v>0</v>
      </c>
      <c r="Q192" s="169">
        <v>0</v>
      </c>
      <c r="R192" s="169">
        <f>Q192*H192</f>
        <v>0</v>
      </c>
      <c r="S192" s="169">
        <v>0</v>
      </c>
      <c r="T192" s="170">
        <f>S192*H192</f>
        <v>0</v>
      </c>
      <c r="AR192" s="22" t="s">
        <v>115</v>
      </c>
      <c r="AT192" s="22" t="s">
        <v>111</v>
      </c>
      <c r="AU192" s="22" t="s">
        <v>78</v>
      </c>
      <c r="AY192" s="22" t="s">
        <v>116</v>
      </c>
      <c r="BE192" s="171">
        <f>IF(N192="základní",J192,0)</f>
        <v>0</v>
      </c>
      <c r="BF192" s="171">
        <f>IF(N192="snížená",J192,0)</f>
        <v>0</v>
      </c>
      <c r="BG192" s="171">
        <f>IF(N192="zákl. přenesená",J192,0)</f>
        <v>0</v>
      </c>
      <c r="BH192" s="171">
        <f>IF(N192="sníž. přenesená",J192,0)</f>
        <v>0</v>
      </c>
      <c r="BI192" s="171">
        <f>IF(N192="nulová",J192,0)</f>
        <v>0</v>
      </c>
      <c r="BJ192" s="22" t="s">
        <v>76</v>
      </c>
      <c r="BK192" s="171">
        <f>ROUND(I192*H192,2)</f>
        <v>0</v>
      </c>
      <c r="BL192" s="22" t="s">
        <v>115</v>
      </c>
      <c r="BM192" s="22" t="s">
        <v>381</v>
      </c>
    </row>
    <row r="193" spans="2:65" s="1" customFormat="1" ht="38.25" customHeight="1">
      <c r="B193" s="39"/>
      <c r="C193" s="160" t="s">
        <v>382</v>
      </c>
      <c r="D193" s="160" t="s">
        <v>111</v>
      </c>
      <c r="E193" s="161" t="s">
        <v>383</v>
      </c>
      <c r="F193" s="162" t="s">
        <v>384</v>
      </c>
      <c r="G193" s="163" t="s">
        <v>353</v>
      </c>
      <c r="H193" s="164">
        <v>305.363</v>
      </c>
      <c r="I193" s="165"/>
      <c r="J193" s="166">
        <f>ROUND(I193*H193,2)</f>
        <v>0</v>
      </c>
      <c r="K193" s="162" t="s">
        <v>215</v>
      </c>
      <c r="L193" s="59"/>
      <c r="M193" s="167" t="s">
        <v>21</v>
      </c>
      <c r="N193" s="172" t="s">
        <v>40</v>
      </c>
      <c r="O193" s="173"/>
      <c r="P193" s="174">
        <f>O193*H193</f>
        <v>0</v>
      </c>
      <c r="Q193" s="174">
        <v>0</v>
      </c>
      <c r="R193" s="174">
        <f>Q193*H193</f>
        <v>0</v>
      </c>
      <c r="S193" s="174">
        <v>0</v>
      </c>
      <c r="T193" s="175">
        <f>S193*H193</f>
        <v>0</v>
      </c>
      <c r="AR193" s="22" t="s">
        <v>115</v>
      </c>
      <c r="AT193" s="22" t="s">
        <v>111</v>
      </c>
      <c r="AU193" s="22" t="s">
        <v>78</v>
      </c>
      <c r="AY193" s="22" t="s">
        <v>116</v>
      </c>
      <c r="BE193" s="171">
        <f>IF(N193="základní",J193,0)</f>
        <v>0</v>
      </c>
      <c r="BF193" s="171">
        <f>IF(N193="snížená",J193,0)</f>
        <v>0</v>
      </c>
      <c r="BG193" s="171">
        <f>IF(N193="zákl. přenesená",J193,0)</f>
        <v>0</v>
      </c>
      <c r="BH193" s="171">
        <f>IF(N193="sníž. přenesená",J193,0)</f>
        <v>0</v>
      </c>
      <c r="BI193" s="171">
        <f>IF(N193="nulová",J193,0)</f>
        <v>0</v>
      </c>
      <c r="BJ193" s="22" t="s">
        <v>76</v>
      </c>
      <c r="BK193" s="171">
        <f>ROUND(I193*H193,2)</f>
        <v>0</v>
      </c>
      <c r="BL193" s="22" t="s">
        <v>115</v>
      </c>
      <c r="BM193" s="22" t="s">
        <v>385</v>
      </c>
    </row>
    <row r="194" spans="2:65" s="1" customFormat="1" ht="6.95" customHeight="1">
      <c r="B194" s="54"/>
      <c r="C194" s="55"/>
      <c r="D194" s="55"/>
      <c r="E194" s="55"/>
      <c r="F194" s="55"/>
      <c r="G194" s="55"/>
      <c r="H194" s="55"/>
      <c r="I194" s="137"/>
      <c r="J194" s="55"/>
      <c r="K194" s="55"/>
      <c r="L194" s="59"/>
    </row>
  </sheetData>
  <sheetProtection algorithmName="SHA-512" hashValue="xcMYjxP0cpIvb1I0ATHdJdwnU5yfpk3BbhhseMhWdM2DusJtO9lg36kmDBynoZOtQhOx/14SrJ/faOO1bTe/bQ==" saltValue="FtoHYkERy0o2/V+8fm+BoL18krbGxofw4fH8pynS76d7KDX0+Z3cyJSoUXvRmH+nKrHtGRMTSbsCr/oIJBB5qA==" spinCount="100000" sheet="1" objects="1" scenarios="1" formatColumns="0" formatRows="0" autoFilter="0"/>
  <autoFilter ref="C82:K193"/>
  <mergeCells count="10">
    <mergeCell ref="J51:J52"/>
    <mergeCell ref="E73:H73"/>
    <mergeCell ref="E75:H75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2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99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09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19"/>
      <c r="B1" s="110"/>
      <c r="C1" s="110"/>
      <c r="D1" s="111" t="s">
        <v>1</v>
      </c>
      <c r="E1" s="110"/>
      <c r="F1" s="112" t="s">
        <v>83</v>
      </c>
      <c r="G1" s="365" t="s">
        <v>84</v>
      </c>
      <c r="H1" s="365"/>
      <c r="I1" s="113"/>
      <c r="J1" s="112" t="s">
        <v>85</v>
      </c>
      <c r="K1" s="111" t="s">
        <v>86</v>
      </c>
      <c r="L1" s="112" t="s">
        <v>87</v>
      </c>
      <c r="M1" s="112"/>
      <c r="N1" s="112"/>
      <c r="O1" s="112"/>
      <c r="P1" s="112"/>
      <c r="Q1" s="112"/>
      <c r="R1" s="112"/>
      <c r="S1" s="112"/>
      <c r="T1" s="112"/>
      <c r="U1" s="18"/>
      <c r="V1" s="18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</row>
    <row r="2" spans="1:70" ht="36.950000000000003" customHeight="1">
      <c r="L2" s="356"/>
      <c r="M2" s="356"/>
      <c r="N2" s="356"/>
      <c r="O2" s="356"/>
      <c r="P2" s="356"/>
      <c r="Q2" s="356"/>
      <c r="R2" s="356"/>
      <c r="S2" s="356"/>
      <c r="T2" s="356"/>
      <c r="U2" s="356"/>
      <c r="V2" s="356"/>
      <c r="AT2" s="22" t="s">
        <v>82</v>
      </c>
    </row>
    <row r="3" spans="1:70" ht="6.95" customHeight="1">
      <c r="B3" s="23"/>
      <c r="C3" s="24"/>
      <c r="D3" s="24"/>
      <c r="E3" s="24"/>
      <c r="F3" s="24"/>
      <c r="G3" s="24"/>
      <c r="H3" s="24"/>
      <c r="I3" s="114"/>
      <c r="J3" s="24"/>
      <c r="K3" s="25"/>
      <c r="AT3" s="22" t="s">
        <v>78</v>
      </c>
    </row>
    <row r="4" spans="1:70" ht="36.950000000000003" customHeight="1">
      <c r="B4" s="26"/>
      <c r="C4" s="27"/>
      <c r="D4" s="28" t="s">
        <v>88</v>
      </c>
      <c r="E4" s="27"/>
      <c r="F4" s="27"/>
      <c r="G4" s="27"/>
      <c r="H4" s="27"/>
      <c r="I4" s="115"/>
      <c r="J4" s="27"/>
      <c r="K4" s="29"/>
      <c r="M4" s="30" t="s">
        <v>12</v>
      </c>
      <c r="AT4" s="22" t="s">
        <v>6</v>
      </c>
    </row>
    <row r="5" spans="1:70" ht="6.95" customHeight="1">
      <c r="B5" s="26"/>
      <c r="C5" s="27"/>
      <c r="D5" s="27"/>
      <c r="E5" s="27"/>
      <c r="F5" s="27"/>
      <c r="G5" s="27"/>
      <c r="H5" s="27"/>
      <c r="I5" s="115"/>
      <c r="J5" s="27"/>
      <c r="K5" s="29"/>
    </row>
    <row r="6" spans="1:70">
      <c r="B6" s="26"/>
      <c r="C6" s="27"/>
      <c r="D6" s="35" t="s">
        <v>18</v>
      </c>
      <c r="E6" s="27"/>
      <c r="F6" s="27"/>
      <c r="G6" s="27"/>
      <c r="H6" s="27"/>
      <c r="I6" s="115"/>
      <c r="J6" s="27"/>
      <c r="K6" s="29"/>
    </row>
    <row r="7" spans="1:70" ht="16.5" customHeight="1">
      <c r="B7" s="26"/>
      <c r="C7" s="27"/>
      <c r="D7" s="27"/>
      <c r="E7" s="357" t="str">
        <f>'Rekapitulace stavby'!K6</f>
        <v>17005 - Zhořelecká II.etapa (3)</v>
      </c>
      <c r="F7" s="358"/>
      <c r="G7" s="358"/>
      <c r="H7" s="358"/>
      <c r="I7" s="115"/>
      <c r="J7" s="27"/>
      <c r="K7" s="29"/>
    </row>
    <row r="8" spans="1:70" s="1" customFormat="1">
      <c r="B8" s="39"/>
      <c r="C8" s="40"/>
      <c r="D8" s="35" t="s">
        <v>89</v>
      </c>
      <c r="E8" s="40"/>
      <c r="F8" s="40"/>
      <c r="G8" s="40"/>
      <c r="H8" s="40"/>
      <c r="I8" s="116"/>
      <c r="J8" s="40"/>
      <c r="K8" s="43"/>
    </row>
    <row r="9" spans="1:70" s="1" customFormat="1" ht="36.950000000000003" customHeight="1">
      <c r="B9" s="39"/>
      <c r="C9" s="40"/>
      <c r="D9" s="40"/>
      <c r="E9" s="359" t="s">
        <v>386</v>
      </c>
      <c r="F9" s="360"/>
      <c r="G9" s="360"/>
      <c r="H9" s="360"/>
      <c r="I9" s="116"/>
      <c r="J9" s="40"/>
      <c r="K9" s="43"/>
    </row>
    <row r="10" spans="1:70" s="1" customFormat="1" ht="13.5">
      <c r="B10" s="39"/>
      <c r="C10" s="40"/>
      <c r="D10" s="40"/>
      <c r="E10" s="40"/>
      <c r="F10" s="40"/>
      <c r="G10" s="40"/>
      <c r="H10" s="40"/>
      <c r="I10" s="116"/>
      <c r="J10" s="40"/>
      <c r="K10" s="43"/>
    </row>
    <row r="11" spans="1:70" s="1" customFormat="1" ht="14.45" customHeight="1">
      <c r="B11" s="39"/>
      <c r="C11" s="40"/>
      <c r="D11" s="35" t="s">
        <v>20</v>
      </c>
      <c r="E11" s="40"/>
      <c r="F11" s="33" t="s">
        <v>21</v>
      </c>
      <c r="G11" s="40"/>
      <c r="H11" s="40"/>
      <c r="I11" s="117" t="s">
        <v>22</v>
      </c>
      <c r="J11" s="33" t="s">
        <v>21</v>
      </c>
      <c r="K11" s="43"/>
    </row>
    <row r="12" spans="1:70" s="1" customFormat="1" ht="14.45" customHeight="1">
      <c r="B12" s="39"/>
      <c r="C12" s="40"/>
      <c r="D12" s="35" t="s">
        <v>23</v>
      </c>
      <c r="E12" s="40"/>
      <c r="F12" s="33" t="s">
        <v>24</v>
      </c>
      <c r="G12" s="40"/>
      <c r="H12" s="40"/>
      <c r="I12" s="117" t="s">
        <v>25</v>
      </c>
      <c r="J12" s="118" t="str">
        <f>'Rekapitulace stavby'!AN8</f>
        <v>22. 5. 2018</v>
      </c>
      <c r="K12" s="43"/>
    </row>
    <row r="13" spans="1:70" s="1" customFormat="1" ht="10.9" customHeight="1">
      <c r="B13" s="39"/>
      <c r="C13" s="40"/>
      <c r="D13" s="40"/>
      <c r="E13" s="40"/>
      <c r="F13" s="40"/>
      <c r="G13" s="40"/>
      <c r="H13" s="40"/>
      <c r="I13" s="116"/>
      <c r="J13" s="40"/>
      <c r="K13" s="43"/>
    </row>
    <row r="14" spans="1:70" s="1" customFormat="1" ht="14.45" customHeight="1">
      <c r="B14" s="39"/>
      <c r="C14" s="40"/>
      <c r="D14" s="35" t="s">
        <v>27</v>
      </c>
      <c r="E14" s="40"/>
      <c r="F14" s="40"/>
      <c r="G14" s="40"/>
      <c r="H14" s="40"/>
      <c r="I14" s="117" t="s">
        <v>28</v>
      </c>
      <c r="J14" s="33" t="str">
        <f>IF('Rekapitulace stavby'!AN10="","",'Rekapitulace stavby'!AN10)</f>
        <v/>
      </c>
      <c r="K14" s="43"/>
    </row>
    <row r="15" spans="1:70" s="1" customFormat="1" ht="18" customHeight="1">
      <c r="B15" s="39"/>
      <c r="C15" s="40"/>
      <c r="D15" s="40"/>
      <c r="E15" s="33" t="str">
        <f>IF('Rekapitulace stavby'!E11="","",'Rekapitulace stavby'!E11)</f>
        <v xml:space="preserve"> </v>
      </c>
      <c r="F15" s="40"/>
      <c r="G15" s="40"/>
      <c r="H15" s="40"/>
      <c r="I15" s="117" t="s">
        <v>29</v>
      </c>
      <c r="J15" s="33" t="str">
        <f>IF('Rekapitulace stavby'!AN11="","",'Rekapitulace stavby'!AN11)</f>
        <v/>
      </c>
      <c r="K15" s="43"/>
    </row>
    <row r="16" spans="1:70" s="1" customFormat="1" ht="6.95" customHeight="1">
      <c r="B16" s="39"/>
      <c r="C16" s="40"/>
      <c r="D16" s="40"/>
      <c r="E16" s="40"/>
      <c r="F16" s="40"/>
      <c r="G16" s="40"/>
      <c r="H16" s="40"/>
      <c r="I16" s="116"/>
      <c r="J16" s="40"/>
      <c r="K16" s="43"/>
    </row>
    <row r="17" spans="2:11" s="1" customFormat="1" ht="14.45" customHeight="1">
      <c r="B17" s="39"/>
      <c r="C17" s="40"/>
      <c r="D17" s="35" t="s">
        <v>30</v>
      </c>
      <c r="E17" s="40"/>
      <c r="F17" s="40"/>
      <c r="G17" s="40"/>
      <c r="H17" s="40"/>
      <c r="I17" s="117" t="s">
        <v>28</v>
      </c>
      <c r="J17" s="33" t="str">
        <f>IF('Rekapitulace stavby'!AN13="Vyplň údaj","",IF('Rekapitulace stavby'!AN13="","",'Rekapitulace stavby'!AN13))</f>
        <v/>
      </c>
      <c r="K17" s="43"/>
    </row>
    <row r="18" spans="2:11" s="1" customFormat="1" ht="18" customHeight="1">
      <c r="B18" s="39"/>
      <c r="C18" s="40"/>
      <c r="D18" s="40"/>
      <c r="E18" s="33" t="str">
        <f>IF('Rekapitulace stavby'!E14="Vyplň údaj","",IF('Rekapitulace stavby'!E14="","",'Rekapitulace stavby'!E14))</f>
        <v/>
      </c>
      <c r="F18" s="40"/>
      <c r="G18" s="40"/>
      <c r="H18" s="40"/>
      <c r="I18" s="117" t="s">
        <v>29</v>
      </c>
      <c r="J18" s="33" t="str">
        <f>IF('Rekapitulace stavby'!AN14="Vyplň údaj","",IF('Rekapitulace stavby'!AN14="","",'Rekapitulace stavby'!AN14))</f>
        <v/>
      </c>
      <c r="K18" s="43"/>
    </row>
    <row r="19" spans="2:11" s="1" customFormat="1" ht="6.95" customHeight="1">
      <c r="B19" s="39"/>
      <c r="C19" s="40"/>
      <c r="D19" s="40"/>
      <c r="E19" s="40"/>
      <c r="F19" s="40"/>
      <c r="G19" s="40"/>
      <c r="H19" s="40"/>
      <c r="I19" s="116"/>
      <c r="J19" s="40"/>
      <c r="K19" s="43"/>
    </row>
    <row r="20" spans="2:11" s="1" customFormat="1" ht="14.45" customHeight="1">
      <c r="B20" s="39"/>
      <c r="C20" s="40"/>
      <c r="D20" s="35" t="s">
        <v>32</v>
      </c>
      <c r="E20" s="40"/>
      <c r="F20" s="40"/>
      <c r="G20" s="40"/>
      <c r="H20" s="40"/>
      <c r="I20" s="117" t="s">
        <v>28</v>
      </c>
      <c r="J20" s="33" t="str">
        <f>IF('Rekapitulace stavby'!AN16="","",'Rekapitulace stavby'!AN16)</f>
        <v/>
      </c>
      <c r="K20" s="43"/>
    </row>
    <row r="21" spans="2:11" s="1" customFormat="1" ht="18" customHeight="1">
      <c r="B21" s="39"/>
      <c r="C21" s="40"/>
      <c r="D21" s="40"/>
      <c r="E21" s="33" t="str">
        <f>IF('Rekapitulace stavby'!E17="","",'Rekapitulace stavby'!E17)</f>
        <v xml:space="preserve"> </v>
      </c>
      <c r="F21" s="40"/>
      <c r="G21" s="40"/>
      <c r="H21" s="40"/>
      <c r="I21" s="117" t="s">
        <v>29</v>
      </c>
      <c r="J21" s="33" t="str">
        <f>IF('Rekapitulace stavby'!AN17="","",'Rekapitulace stavby'!AN17)</f>
        <v/>
      </c>
      <c r="K21" s="43"/>
    </row>
    <row r="22" spans="2:11" s="1" customFormat="1" ht="6.95" customHeight="1">
      <c r="B22" s="39"/>
      <c r="C22" s="40"/>
      <c r="D22" s="40"/>
      <c r="E22" s="40"/>
      <c r="F22" s="40"/>
      <c r="G22" s="40"/>
      <c r="H22" s="40"/>
      <c r="I22" s="116"/>
      <c r="J22" s="40"/>
      <c r="K22" s="43"/>
    </row>
    <row r="23" spans="2:11" s="1" customFormat="1" ht="14.45" customHeight="1">
      <c r="B23" s="39"/>
      <c r="C23" s="40"/>
      <c r="D23" s="35" t="s">
        <v>34</v>
      </c>
      <c r="E23" s="40"/>
      <c r="F23" s="40"/>
      <c r="G23" s="40"/>
      <c r="H23" s="40"/>
      <c r="I23" s="116"/>
      <c r="J23" s="40"/>
      <c r="K23" s="43"/>
    </row>
    <row r="24" spans="2:11" s="6" customFormat="1" ht="16.5" customHeight="1">
      <c r="B24" s="119"/>
      <c r="C24" s="120"/>
      <c r="D24" s="120"/>
      <c r="E24" s="326" t="s">
        <v>21</v>
      </c>
      <c r="F24" s="326"/>
      <c r="G24" s="326"/>
      <c r="H24" s="326"/>
      <c r="I24" s="121"/>
      <c r="J24" s="120"/>
      <c r="K24" s="122"/>
    </row>
    <row r="25" spans="2:11" s="1" customFormat="1" ht="6.95" customHeight="1">
      <c r="B25" s="39"/>
      <c r="C25" s="40"/>
      <c r="D25" s="40"/>
      <c r="E25" s="40"/>
      <c r="F25" s="40"/>
      <c r="G25" s="40"/>
      <c r="H25" s="40"/>
      <c r="I25" s="116"/>
      <c r="J25" s="40"/>
      <c r="K25" s="43"/>
    </row>
    <row r="26" spans="2:11" s="1" customFormat="1" ht="6.95" customHeight="1">
      <c r="B26" s="39"/>
      <c r="C26" s="40"/>
      <c r="D26" s="83"/>
      <c r="E26" s="83"/>
      <c r="F26" s="83"/>
      <c r="G26" s="83"/>
      <c r="H26" s="83"/>
      <c r="I26" s="123"/>
      <c r="J26" s="83"/>
      <c r="K26" s="124"/>
    </row>
    <row r="27" spans="2:11" s="1" customFormat="1" ht="25.35" customHeight="1">
      <c r="B27" s="39"/>
      <c r="C27" s="40"/>
      <c r="D27" s="125" t="s">
        <v>35</v>
      </c>
      <c r="E27" s="40"/>
      <c r="F27" s="40"/>
      <c r="G27" s="40"/>
      <c r="H27" s="40"/>
      <c r="I27" s="116"/>
      <c r="J27" s="126">
        <f>ROUND(J80,2)</f>
        <v>0</v>
      </c>
      <c r="K27" s="43"/>
    </row>
    <row r="28" spans="2:11" s="1" customFormat="1" ht="6.95" customHeight="1">
      <c r="B28" s="39"/>
      <c r="C28" s="40"/>
      <c r="D28" s="83"/>
      <c r="E28" s="83"/>
      <c r="F28" s="83"/>
      <c r="G28" s="83"/>
      <c r="H28" s="83"/>
      <c r="I28" s="123"/>
      <c r="J28" s="83"/>
      <c r="K28" s="124"/>
    </row>
    <row r="29" spans="2:11" s="1" customFormat="1" ht="14.45" customHeight="1">
      <c r="B29" s="39"/>
      <c r="C29" s="40"/>
      <c r="D29" s="40"/>
      <c r="E29" s="40"/>
      <c r="F29" s="44" t="s">
        <v>37</v>
      </c>
      <c r="G29" s="40"/>
      <c r="H29" s="40"/>
      <c r="I29" s="127" t="s">
        <v>36</v>
      </c>
      <c r="J29" s="44" t="s">
        <v>38</v>
      </c>
      <c r="K29" s="43"/>
    </row>
    <row r="30" spans="2:11" s="1" customFormat="1" ht="14.45" customHeight="1">
      <c r="B30" s="39"/>
      <c r="C30" s="40"/>
      <c r="D30" s="47" t="s">
        <v>39</v>
      </c>
      <c r="E30" s="47" t="s">
        <v>40</v>
      </c>
      <c r="F30" s="128">
        <f>ROUND(SUM(BE80:BE98), 2)</f>
        <v>0</v>
      </c>
      <c r="G30" s="40"/>
      <c r="H30" s="40"/>
      <c r="I30" s="129">
        <v>0.21</v>
      </c>
      <c r="J30" s="128">
        <f>ROUND(ROUND((SUM(BE80:BE98)), 2)*I30, 2)</f>
        <v>0</v>
      </c>
      <c r="K30" s="43"/>
    </row>
    <row r="31" spans="2:11" s="1" customFormat="1" ht="14.45" customHeight="1">
      <c r="B31" s="39"/>
      <c r="C31" s="40"/>
      <c r="D31" s="40"/>
      <c r="E31" s="47" t="s">
        <v>41</v>
      </c>
      <c r="F31" s="128">
        <f>ROUND(SUM(BF80:BF98), 2)</f>
        <v>0</v>
      </c>
      <c r="G31" s="40"/>
      <c r="H31" s="40"/>
      <c r="I31" s="129">
        <v>0.15</v>
      </c>
      <c r="J31" s="128">
        <f>ROUND(ROUND((SUM(BF80:BF98)), 2)*I31, 2)</f>
        <v>0</v>
      </c>
      <c r="K31" s="43"/>
    </row>
    <row r="32" spans="2:11" s="1" customFormat="1" ht="14.45" hidden="1" customHeight="1">
      <c r="B32" s="39"/>
      <c r="C32" s="40"/>
      <c r="D32" s="40"/>
      <c r="E32" s="47" t="s">
        <v>42</v>
      </c>
      <c r="F32" s="128">
        <f>ROUND(SUM(BG80:BG98), 2)</f>
        <v>0</v>
      </c>
      <c r="G32" s="40"/>
      <c r="H32" s="40"/>
      <c r="I32" s="129">
        <v>0.21</v>
      </c>
      <c r="J32" s="128">
        <v>0</v>
      </c>
      <c r="K32" s="43"/>
    </row>
    <row r="33" spans="2:11" s="1" customFormat="1" ht="14.45" hidden="1" customHeight="1">
      <c r="B33" s="39"/>
      <c r="C33" s="40"/>
      <c r="D33" s="40"/>
      <c r="E33" s="47" t="s">
        <v>43</v>
      </c>
      <c r="F33" s="128">
        <f>ROUND(SUM(BH80:BH98), 2)</f>
        <v>0</v>
      </c>
      <c r="G33" s="40"/>
      <c r="H33" s="40"/>
      <c r="I33" s="129">
        <v>0.15</v>
      </c>
      <c r="J33" s="128">
        <v>0</v>
      </c>
      <c r="K33" s="43"/>
    </row>
    <row r="34" spans="2:11" s="1" customFormat="1" ht="14.45" hidden="1" customHeight="1">
      <c r="B34" s="39"/>
      <c r="C34" s="40"/>
      <c r="D34" s="40"/>
      <c r="E34" s="47" t="s">
        <v>44</v>
      </c>
      <c r="F34" s="128">
        <f>ROUND(SUM(BI80:BI98), 2)</f>
        <v>0</v>
      </c>
      <c r="G34" s="40"/>
      <c r="H34" s="40"/>
      <c r="I34" s="129">
        <v>0</v>
      </c>
      <c r="J34" s="128">
        <v>0</v>
      </c>
      <c r="K34" s="43"/>
    </row>
    <row r="35" spans="2:11" s="1" customFormat="1" ht="6.95" customHeight="1">
      <c r="B35" s="39"/>
      <c r="C35" s="40"/>
      <c r="D35" s="40"/>
      <c r="E35" s="40"/>
      <c r="F35" s="40"/>
      <c r="G35" s="40"/>
      <c r="H35" s="40"/>
      <c r="I35" s="116"/>
      <c r="J35" s="40"/>
      <c r="K35" s="43"/>
    </row>
    <row r="36" spans="2:11" s="1" customFormat="1" ht="25.35" customHeight="1">
      <c r="B36" s="39"/>
      <c r="C36" s="130"/>
      <c r="D36" s="131" t="s">
        <v>45</v>
      </c>
      <c r="E36" s="77"/>
      <c r="F36" s="77"/>
      <c r="G36" s="132" t="s">
        <v>46</v>
      </c>
      <c r="H36" s="133" t="s">
        <v>47</v>
      </c>
      <c r="I36" s="134"/>
      <c r="J36" s="135">
        <f>SUM(J27:J34)</f>
        <v>0</v>
      </c>
      <c r="K36" s="136"/>
    </row>
    <row r="37" spans="2:11" s="1" customFormat="1" ht="14.45" customHeight="1">
      <c r="B37" s="54"/>
      <c r="C37" s="55"/>
      <c r="D37" s="55"/>
      <c r="E37" s="55"/>
      <c r="F37" s="55"/>
      <c r="G37" s="55"/>
      <c r="H37" s="55"/>
      <c r="I37" s="137"/>
      <c r="J37" s="55"/>
      <c r="K37" s="56"/>
    </row>
    <row r="41" spans="2:11" s="1" customFormat="1" ht="6.95" customHeight="1">
      <c r="B41" s="138"/>
      <c r="C41" s="139"/>
      <c r="D41" s="139"/>
      <c r="E41" s="139"/>
      <c r="F41" s="139"/>
      <c r="G41" s="139"/>
      <c r="H41" s="139"/>
      <c r="I41" s="140"/>
      <c r="J41" s="139"/>
      <c r="K41" s="141"/>
    </row>
    <row r="42" spans="2:11" s="1" customFormat="1" ht="36.950000000000003" customHeight="1">
      <c r="B42" s="39"/>
      <c r="C42" s="28" t="s">
        <v>91</v>
      </c>
      <c r="D42" s="40"/>
      <c r="E42" s="40"/>
      <c r="F42" s="40"/>
      <c r="G42" s="40"/>
      <c r="H42" s="40"/>
      <c r="I42" s="116"/>
      <c r="J42" s="40"/>
      <c r="K42" s="43"/>
    </row>
    <row r="43" spans="2:11" s="1" customFormat="1" ht="6.95" customHeight="1">
      <c r="B43" s="39"/>
      <c r="C43" s="40"/>
      <c r="D43" s="40"/>
      <c r="E43" s="40"/>
      <c r="F43" s="40"/>
      <c r="G43" s="40"/>
      <c r="H43" s="40"/>
      <c r="I43" s="116"/>
      <c r="J43" s="40"/>
      <c r="K43" s="43"/>
    </row>
    <row r="44" spans="2:11" s="1" customFormat="1" ht="14.45" customHeight="1">
      <c r="B44" s="39"/>
      <c r="C44" s="35" t="s">
        <v>18</v>
      </c>
      <c r="D44" s="40"/>
      <c r="E44" s="40"/>
      <c r="F44" s="40"/>
      <c r="G44" s="40"/>
      <c r="H44" s="40"/>
      <c r="I44" s="116"/>
      <c r="J44" s="40"/>
      <c r="K44" s="43"/>
    </row>
    <row r="45" spans="2:11" s="1" customFormat="1" ht="16.5" customHeight="1">
      <c r="B45" s="39"/>
      <c r="C45" s="40"/>
      <c r="D45" s="40"/>
      <c r="E45" s="357" t="str">
        <f>E7</f>
        <v>17005 - Zhořelecká II.etapa (3)</v>
      </c>
      <c r="F45" s="358"/>
      <c r="G45" s="358"/>
      <c r="H45" s="358"/>
      <c r="I45" s="116"/>
      <c r="J45" s="40"/>
      <c r="K45" s="43"/>
    </row>
    <row r="46" spans="2:11" s="1" customFormat="1" ht="14.45" customHeight="1">
      <c r="B46" s="39"/>
      <c r="C46" s="35" t="s">
        <v>89</v>
      </c>
      <c r="D46" s="40"/>
      <c r="E46" s="40"/>
      <c r="F46" s="40"/>
      <c r="G46" s="40"/>
      <c r="H46" s="40"/>
      <c r="I46" s="116"/>
      <c r="J46" s="40"/>
      <c r="K46" s="43"/>
    </row>
    <row r="47" spans="2:11" s="1" customFormat="1" ht="17.25" customHeight="1">
      <c r="B47" s="39"/>
      <c r="C47" s="40"/>
      <c r="D47" s="40"/>
      <c r="E47" s="359" t="str">
        <f>E9</f>
        <v>03 - Ostatní - 03 - Ostatní</v>
      </c>
      <c r="F47" s="360"/>
      <c r="G47" s="360"/>
      <c r="H47" s="360"/>
      <c r="I47" s="116"/>
      <c r="J47" s="40"/>
      <c r="K47" s="43"/>
    </row>
    <row r="48" spans="2:11" s="1" customFormat="1" ht="6.95" customHeight="1">
      <c r="B48" s="39"/>
      <c r="C48" s="40"/>
      <c r="D48" s="40"/>
      <c r="E48" s="40"/>
      <c r="F48" s="40"/>
      <c r="G48" s="40"/>
      <c r="H48" s="40"/>
      <c r="I48" s="116"/>
      <c r="J48" s="40"/>
      <c r="K48" s="43"/>
    </row>
    <row r="49" spans="2:47" s="1" customFormat="1" ht="18" customHeight="1">
      <c r="B49" s="39"/>
      <c r="C49" s="35" t="s">
        <v>23</v>
      </c>
      <c r="D49" s="40"/>
      <c r="E49" s="40"/>
      <c r="F49" s="33" t="str">
        <f>F12</f>
        <v xml:space="preserve"> </v>
      </c>
      <c r="G49" s="40"/>
      <c r="H49" s="40"/>
      <c r="I49" s="117" t="s">
        <v>25</v>
      </c>
      <c r="J49" s="118" t="str">
        <f>IF(J12="","",J12)</f>
        <v>22. 5. 2018</v>
      </c>
      <c r="K49" s="43"/>
    </row>
    <row r="50" spans="2:47" s="1" customFormat="1" ht="6.95" customHeight="1">
      <c r="B50" s="39"/>
      <c r="C50" s="40"/>
      <c r="D50" s="40"/>
      <c r="E50" s="40"/>
      <c r="F50" s="40"/>
      <c r="G50" s="40"/>
      <c r="H50" s="40"/>
      <c r="I50" s="116"/>
      <c r="J50" s="40"/>
      <c r="K50" s="43"/>
    </row>
    <row r="51" spans="2:47" s="1" customFormat="1">
      <c r="B51" s="39"/>
      <c r="C51" s="35" t="s">
        <v>27</v>
      </c>
      <c r="D51" s="40"/>
      <c r="E51" s="40"/>
      <c r="F51" s="33" t="str">
        <f>E15</f>
        <v xml:space="preserve"> </v>
      </c>
      <c r="G51" s="40"/>
      <c r="H51" s="40"/>
      <c r="I51" s="117" t="s">
        <v>32</v>
      </c>
      <c r="J51" s="326" t="str">
        <f>E21</f>
        <v xml:space="preserve"> </v>
      </c>
      <c r="K51" s="43"/>
    </row>
    <row r="52" spans="2:47" s="1" customFormat="1" ht="14.45" customHeight="1">
      <c r="B52" s="39"/>
      <c r="C52" s="35" t="s">
        <v>30</v>
      </c>
      <c r="D52" s="40"/>
      <c r="E52" s="40"/>
      <c r="F52" s="33" t="str">
        <f>IF(E18="","",E18)</f>
        <v/>
      </c>
      <c r="G52" s="40"/>
      <c r="H52" s="40"/>
      <c r="I52" s="116"/>
      <c r="J52" s="361"/>
      <c r="K52" s="43"/>
    </row>
    <row r="53" spans="2:47" s="1" customFormat="1" ht="10.35" customHeight="1">
      <c r="B53" s="39"/>
      <c r="C53" s="40"/>
      <c r="D53" s="40"/>
      <c r="E53" s="40"/>
      <c r="F53" s="40"/>
      <c r="G53" s="40"/>
      <c r="H53" s="40"/>
      <c r="I53" s="116"/>
      <c r="J53" s="40"/>
      <c r="K53" s="43"/>
    </row>
    <row r="54" spans="2:47" s="1" customFormat="1" ht="29.25" customHeight="1">
      <c r="B54" s="39"/>
      <c r="C54" s="142" t="s">
        <v>92</v>
      </c>
      <c r="D54" s="130"/>
      <c r="E54" s="130"/>
      <c r="F54" s="130"/>
      <c r="G54" s="130"/>
      <c r="H54" s="130"/>
      <c r="I54" s="143"/>
      <c r="J54" s="144" t="s">
        <v>93</v>
      </c>
      <c r="K54" s="145"/>
    </row>
    <row r="55" spans="2:47" s="1" customFormat="1" ht="10.35" customHeight="1">
      <c r="B55" s="39"/>
      <c r="C55" s="40"/>
      <c r="D55" s="40"/>
      <c r="E55" s="40"/>
      <c r="F55" s="40"/>
      <c r="G55" s="40"/>
      <c r="H55" s="40"/>
      <c r="I55" s="116"/>
      <c r="J55" s="40"/>
      <c r="K55" s="43"/>
    </row>
    <row r="56" spans="2:47" s="1" customFormat="1" ht="29.25" customHeight="1">
      <c r="B56" s="39"/>
      <c r="C56" s="146" t="s">
        <v>94</v>
      </c>
      <c r="D56" s="40"/>
      <c r="E56" s="40"/>
      <c r="F56" s="40"/>
      <c r="G56" s="40"/>
      <c r="H56" s="40"/>
      <c r="I56" s="116"/>
      <c r="J56" s="126">
        <f>J80</f>
        <v>0</v>
      </c>
      <c r="K56" s="43"/>
      <c r="AU56" s="22" t="s">
        <v>95</v>
      </c>
    </row>
    <row r="57" spans="2:47" s="8" customFormat="1" ht="24.95" customHeight="1">
      <c r="B57" s="176"/>
      <c r="C57" s="177"/>
      <c r="D57" s="178" t="s">
        <v>387</v>
      </c>
      <c r="E57" s="179"/>
      <c r="F57" s="179"/>
      <c r="G57" s="179"/>
      <c r="H57" s="179"/>
      <c r="I57" s="180"/>
      <c r="J57" s="181">
        <f>J81</f>
        <v>0</v>
      </c>
      <c r="K57" s="182"/>
    </row>
    <row r="58" spans="2:47" s="9" customFormat="1" ht="19.899999999999999" customHeight="1">
      <c r="B58" s="183"/>
      <c r="C58" s="184"/>
      <c r="D58" s="185" t="s">
        <v>388</v>
      </c>
      <c r="E58" s="186"/>
      <c r="F58" s="186"/>
      <c r="G58" s="186"/>
      <c r="H58" s="186"/>
      <c r="I58" s="187"/>
      <c r="J58" s="188">
        <f>J82</f>
        <v>0</v>
      </c>
      <c r="K58" s="189"/>
    </row>
    <row r="59" spans="2:47" s="9" customFormat="1" ht="19.899999999999999" customHeight="1">
      <c r="B59" s="183"/>
      <c r="C59" s="184"/>
      <c r="D59" s="185" t="s">
        <v>389</v>
      </c>
      <c r="E59" s="186"/>
      <c r="F59" s="186"/>
      <c r="G59" s="186"/>
      <c r="H59" s="186"/>
      <c r="I59" s="187"/>
      <c r="J59" s="188">
        <f>J85</f>
        <v>0</v>
      </c>
      <c r="K59" s="189"/>
    </row>
    <row r="60" spans="2:47" s="9" customFormat="1" ht="19.899999999999999" customHeight="1">
      <c r="B60" s="183"/>
      <c r="C60" s="184"/>
      <c r="D60" s="185" t="s">
        <v>390</v>
      </c>
      <c r="E60" s="186"/>
      <c r="F60" s="186"/>
      <c r="G60" s="186"/>
      <c r="H60" s="186"/>
      <c r="I60" s="187"/>
      <c r="J60" s="188">
        <f>J87</f>
        <v>0</v>
      </c>
      <c r="K60" s="189"/>
    </row>
    <row r="61" spans="2:47" s="1" customFormat="1" ht="21.75" customHeight="1">
      <c r="B61" s="39"/>
      <c r="C61" s="40"/>
      <c r="D61" s="40"/>
      <c r="E61" s="40"/>
      <c r="F61" s="40"/>
      <c r="G61" s="40"/>
      <c r="H61" s="40"/>
      <c r="I61" s="116"/>
      <c r="J61" s="40"/>
      <c r="K61" s="43"/>
    </row>
    <row r="62" spans="2:47" s="1" customFormat="1" ht="6.95" customHeight="1">
      <c r="B62" s="54"/>
      <c r="C62" s="55"/>
      <c r="D62" s="55"/>
      <c r="E62" s="55"/>
      <c r="F62" s="55"/>
      <c r="G62" s="55"/>
      <c r="H62" s="55"/>
      <c r="I62" s="137"/>
      <c r="J62" s="55"/>
      <c r="K62" s="56"/>
    </row>
    <row r="66" spans="2:63" s="1" customFormat="1" ht="6.95" customHeight="1">
      <c r="B66" s="57"/>
      <c r="C66" s="58"/>
      <c r="D66" s="58"/>
      <c r="E66" s="58"/>
      <c r="F66" s="58"/>
      <c r="G66" s="58"/>
      <c r="H66" s="58"/>
      <c r="I66" s="140"/>
      <c r="J66" s="58"/>
      <c r="K66" s="58"/>
      <c r="L66" s="59"/>
    </row>
    <row r="67" spans="2:63" s="1" customFormat="1" ht="36.950000000000003" customHeight="1">
      <c r="B67" s="39"/>
      <c r="C67" s="60" t="s">
        <v>96</v>
      </c>
      <c r="D67" s="61"/>
      <c r="E67" s="61"/>
      <c r="F67" s="61"/>
      <c r="G67" s="61"/>
      <c r="H67" s="61"/>
      <c r="I67" s="147"/>
      <c r="J67" s="61"/>
      <c r="K67" s="61"/>
      <c r="L67" s="59"/>
    </row>
    <row r="68" spans="2:63" s="1" customFormat="1" ht="6.95" customHeight="1">
      <c r="B68" s="39"/>
      <c r="C68" s="61"/>
      <c r="D68" s="61"/>
      <c r="E68" s="61"/>
      <c r="F68" s="61"/>
      <c r="G68" s="61"/>
      <c r="H68" s="61"/>
      <c r="I68" s="147"/>
      <c r="J68" s="61"/>
      <c r="K68" s="61"/>
      <c r="L68" s="59"/>
    </row>
    <row r="69" spans="2:63" s="1" customFormat="1" ht="14.45" customHeight="1">
      <c r="B69" s="39"/>
      <c r="C69" s="63" t="s">
        <v>18</v>
      </c>
      <c r="D69" s="61"/>
      <c r="E69" s="61"/>
      <c r="F69" s="61"/>
      <c r="G69" s="61"/>
      <c r="H69" s="61"/>
      <c r="I69" s="147"/>
      <c r="J69" s="61"/>
      <c r="K69" s="61"/>
      <c r="L69" s="59"/>
    </row>
    <row r="70" spans="2:63" s="1" customFormat="1" ht="16.5" customHeight="1">
      <c r="B70" s="39"/>
      <c r="C70" s="61"/>
      <c r="D70" s="61"/>
      <c r="E70" s="362" t="str">
        <f>E7</f>
        <v>17005 - Zhořelecká II.etapa (3)</v>
      </c>
      <c r="F70" s="363"/>
      <c r="G70" s="363"/>
      <c r="H70" s="363"/>
      <c r="I70" s="147"/>
      <c r="J70" s="61"/>
      <c r="K70" s="61"/>
      <c r="L70" s="59"/>
    </row>
    <row r="71" spans="2:63" s="1" customFormat="1" ht="14.45" customHeight="1">
      <c r="B71" s="39"/>
      <c r="C71" s="63" t="s">
        <v>89</v>
      </c>
      <c r="D71" s="61"/>
      <c r="E71" s="61"/>
      <c r="F71" s="61"/>
      <c r="G71" s="61"/>
      <c r="H71" s="61"/>
      <c r="I71" s="147"/>
      <c r="J71" s="61"/>
      <c r="K71" s="61"/>
      <c r="L71" s="59"/>
    </row>
    <row r="72" spans="2:63" s="1" customFormat="1" ht="17.25" customHeight="1">
      <c r="B72" s="39"/>
      <c r="C72" s="61"/>
      <c r="D72" s="61"/>
      <c r="E72" s="337" t="str">
        <f>E9</f>
        <v>03 - Ostatní - 03 - Ostatní</v>
      </c>
      <c r="F72" s="364"/>
      <c r="G72" s="364"/>
      <c r="H72" s="364"/>
      <c r="I72" s="147"/>
      <c r="J72" s="61"/>
      <c r="K72" s="61"/>
      <c r="L72" s="59"/>
    </row>
    <row r="73" spans="2:63" s="1" customFormat="1" ht="6.95" customHeight="1">
      <c r="B73" s="39"/>
      <c r="C73" s="61"/>
      <c r="D73" s="61"/>
      <c r="E73" s="61"/>
      <c r="F73" s="61"/>
      <c r="G73" s="61"/>
      <c r="H73" s="61"/>
      <c r="I73" s="147"/>
      <c r="J73" s="61"/>
      <c r="K73" s="61"/>
      <c r="L73" s="59"/>
    </row>
    <row r="74" spans="2:63" s="1" customFormat="1" ht="18" customHeight="1">
      <c r="B74" s="39"/>
      <c r="C74" s="63" t="s">
        <v>23</v>
      </c>
      <c r="D74" s="61"/>
      <c r="E74" s="61"/>
      <c r="F74" s="148" t="str">
        <f>F12</f>
        <v xml:space="preserve"> </v>
      </c>
      <c r="G74" s="61"/>
      <c r="H74" s="61"/>
      <c r="I74" s="149" t="s">
        <v>25</v>
      </c>
      <c r="J74" s="71" t="str">
        <f>IF(J12="","",J12)</f>
        <v>22. 5. 2018</v>
      </c>
      <c r="K74" s="61"/>
      <c r="L74" s="59"/>
    </row>
    <row r="75" spans="2:63" s="1" customFormat="1" ht="6.95" customHeight="1">
      <c r="B75" s="39"/>
      <c r="C75" s="61"/>
      <c r="D75" s="61"/>
      <c r="E75" s="61"/>
      <c r="F75" s="61"/>
      <c r="G75" s="61"/>
      <c r="H75" s="61"/>
      <c r="I75" s="147"/>
      <c r="J75" s="61"/>
      <c r="K75" s="61"/>
      <c r="L75" s="59"/>
    </row>
    <row r="76" spans="2:63" s="1" customFormat="1">
      <c r="B76" s="39"/>
      <c r="C76" s="63" t="s">
        <v>27</v>
      </c>
      <c r="D76" s="61"/>
      <c r="E76" s="61"/>
      <c r="F76" s="148" t="str">
        <f>E15</f>
        <v xml:space="preserve"> </v>
      </c>
      <c r="G76" s="61"/>
      <c r="H76" s="61"/>
      <c r="I76" s="149" t="s">
        <v>32</v>
      </c>
      <c r="J76" s="148" t="str">
        <f>E21</f>
        <v xml:space="preserve"> </v>
      </c>
      <c r="K76" s="61"/>
      <c r="L76" s="59"/>
    </row>
    <row r="77" spans="2:63" s="1" customFormat="1" ht="14.45" customHeight="1">
      <c r="B77" s="39"/>
      <c r="C77" s="63" t="s">
        <v>30</v>
      </c>
      <c r="D77" s="61"/>
      <c r="E77" s="61"/>
      <c r="F77" s="148" t="str">
        <f>IF(E18="","",E18)</f>
        <v/>
      </c>
      <c r="G77" s="61"/>
      <c r="H77" s="61"/>
      <c r="I77" s="147"/>
      <c r="J77" s="61"/>
      <c r="K77" s="61"/>
      <c r="L77" s="59"/>
    </row>
    <row r="78" spans="2:63" s="1" customFormat="1" ht="10.35" customHeight="1">
      <c r="B78" s="39"/>
      <c r="C78" s="61"/>
      <c r="D78" s="61"/>
      <c r="E78" s="61"/>
      <c r="F78" s="61"/>
      <c r="G78" s="61"/>
      <c r="H78" s="61"/>
      <c r="I78" s="147"/>
      <c r="J78" s="61"/>
      <c r="K78" s="61"/>
      <c r="L78" s="59"/>
    </row>
    <row r="79" spans="2:63" s="7" customFormat="1" ht="29.25" customHeight="1">
      <c r="B79" s="150"/>
      <c r="C79" s="151" t="s">
        <v>97</v>
      </c>
      <c r="D79" s="152" t="s">
        <v>54</v>
      </c>
      <c r="E79" s="152" t="s">
        <v>50</v>
      </c>
      <c r="F79" s="152" t="s">
        <v>98</v>
      </c>
      <c r="G79" s="152" t="s">
        <v>99</v>
      </c>
      <c r="H79" s="152" t="s">
        <v>100</v>
      </c>
      <c r="I79" s="153" t="s">
        <v>101</v>
      </c>
      <c r="J79" s="152" t="s">
        <v>93</v>
      </c>
      <c r="K79" s="154" t="s">
        <v>102</v>
      </c>
      <c r="L79" s="155"/>
      <c r="M79" s="79" t="s">
        <v>103</v>
      </c>
      <c r="N79" s="80" t="s">
        <v>39</v>
      </c>
      <c r="O79" s="80" t="s">
        <v>104</v>
      </c>
      <c r="P79" s="80" t="s">
        <v>105</v>
      </c>
      <c r="Q79" s="80" t="s">
        <v>106</v>
      </c>
      <c r="R79" s="80" t="s">
        <v>107</v>
      </c>
      <c r="S79" s="80" t="s">
        <v>108</v>
      </c>
      <c r="T79" s="81" t="s">
        <v>109</v>
      </c>
    </row>
    <row r="80" spans="2:63" s="1" customFormat="1" ht="29.25" customHeight="1">
      <c r="B80" s="39"/>
      <c r="C80" s="85" t="s">
        <v>94</v>
      </c>
      <c r="D80" s="61"/>
      <c r="E80" s="61"/>
      <c r="F80" s="61"/>
      <c r="G80" s="61"/>
      <c r="H80" s="61"/>
      <c r="I80" s="147"/>
      <c r="J80" s="156">
        <f>BK80</f>
        <v>0</v>
      </c>
      <c r="K80" s="61"/>
      <c r="L80" s="59"/>
      <c r="M80" s="82"/>
      <c r="N80" s="83"/>
      <c r="O80" s="83"/>
      <c r="P80" s="157">
        <f>P81</f>
        <v>0</v>
      </c>
      <c r="Q80" s="83"/>
      <c r="R80" s="157">
        <f>R81</f>
        <v>0</v>
      </c>
      <c r="S80" s="83"/>
      <c r="T80" s="158">
        <f>T81</f>
        <v>0</v>
      </c>
      <c r="AT80" s="22" t="s">
        <v>68</v>
      </c>
      <c r="AU80" s="22" t="s">
        <v>95</v>
      </c>
      <c r="BK80" s="159">
        <f>BK81</f>
        <v>0</v>
      </c>
    </row>
    <row r="81" spans="2:65" s="10" customFormat="1" ht="37.35" customHeight="1">
      <c r="B81" s="190"/>
      <c r="C81" s="191"/>
      <c r="D81" s="192" t="s">
        <v>68</v>
      </c>
      <c r="E81" s="193" t="s">
        <v>391</v>
      </c>
      <c r="F81" s="193" t="s">
        <v>392</v>
      </c>
      <c r="G81" s="191"/>
      <c r="H81" s="191"/>
      <c r="I81" s="194"/>
      <c r="J81" s="195">
        <f>BK81</f>
        <v>0</v>
      </c>
      <c r="K81" s="191"/>
      <c r="L81" s="196"/>
      <c r="M81" s="197"/>
      <c r="N81" s="198"/>
      <c r="O81" s="198"/>
      <c r="P81" s="199">
        <f>P82+P85+P87</f>
        <v>0</v>
      </c>
      <c r="Q81" s="198"/>
      <c r="R81" s="199">
        <f>R82+R85+R87</f>
        <v>0</v>
      </c>
      <c r="S81" s="198"/>
      <c r="T81" s="200">
        <f>T82+T85+T87</f>
        <v>0</v>
      </c>
      <c r="AR81" s="201" t="s">
        <v>76</v>
      </c>
      <c r="AT81" s="202" t="s">
        <v>68</v>
      </c>
      <c r="AU81" s="202" t="s">
        <v>69</v>
      </c>
      <c r="AY81" s="201" t="s">
        <v>116</v>
      </c>
      <c r="BK81" s="203">
        <f>BK82+BK85+BK87</f>
        <v>0</v>
      </c>
    </row>
    <row r="82" spans="2:65" s="10" customFormat="1" ht="19.899999999999999" customHeight="1">
      <c r="B82" s="190"/>
      <c r="C82" s="191"/>
      <c r="D82" s="192" t="s">
        <v>68</v>
      </c>
      <c r="E82" s="204" t="s">
        <v>393</v>
      </c>
      <c r="F82" s="204" t="s">
        <v>394</v>
      </c>
      <c r="G82" s="191"/>
      <c r="H82" s="191"/>
      <c r="I82" s="194"/>
      <c r="J82" s="205">
        <f>BK82</f>
        <v>0</v>
      </c>
      <c r="K82" s="191"/>
      <c r="L82" s="196"/>
      <c r="M82" s="197"/>
      <c r="N82" s="198"/>
      <c r="O82" s="198"/>
      <c r="P82" s="199">
        <f>SUM(P83:P84)</f>
        <v>0</v>
      </c>
      <c r="Q82" s="198"/>
      <c r="R82" s="199">
        <f>SUM(R83:R84)</f>
        <v>0</v>
      </c>
      <c r="S82" s="198"/>
      <c r="T82" s="200">
        <f>SUM(T83:T84)</f>
        <v>0</v>
      </c>
      <c r="AR82" s="201" t="s">
        <v>76</v>
      </c>
      <c r="AT82" s="202" t="s">
        <v>68</v>
      </c>
      <c r="AU82" s="202" t="s">
        <v>76</v>
      </c>
      <c r="AY82" s="201" t="s">
        <v>116</v>
      </c>
      <c r="BK82" s="203">
        <f>SUM(BK83:BK84)</f>
        <v>0</v>
      </c>
    </row>
    <row r="83" spans="2:65" s="1" customFormat="1" ht="16.5" customHeight="1">
      <c r="B83" s="39"/>
      <c r="C83" s="160" t="s">
        <v>76</v>
      </c>
      <c r="D83" s="160" t="s">
        <v>111</v>
      </c>
      <c r="E83" s="161" t="s">
        <v>395</v>
      </c>
      <c r="F83" s="162" t="s">
        <v>396</v>
      </c>
      <c r="G83" s="163" t="s">
        <v>397</v>
      </c>
      <c r="H83" s="164">
        <v>1</v>
      </c>
      <c r="I83" s="165"/>
      <c r="J83" s="166">
        <f>ROUND(I83*H83,2)</f>
        <v>0</v>
      </c>
      <c r="K83" s="162" t="s">
        <v>215</v>
      </c>
      <c r="L83" s="59"/>
      <c r="M83" s="167" t="s">
        <v>21</v>
      </c>
      <c r="N83" s="168" t="s">
        <v>40</v>
      </c>
      <c r="O83" s="40"/>
      <c r="P83" s="169">
        <f>O83*H83</f>
        <v>0</v>
      </c>
      <c r="Q83" s="169">
        <v>0</v>
      </c>
      <c r="R83" s="169">
        <f>Q83*H83</f>
        <v>0</v>
      </c>
      <c r="S83" s="169">
        <v>0</v>
      </c>
      <c r="T83" s="170">
        <f>S83*H83</f>
        <v>0</v>
      </c>
      <c r="AR83" s="22" t="s">
        <v>115</v>
      </c>
      <c r="AT83" s="22" t="s">
        <v>111</v>
      </c>
      <c r="AU83" s="22" t="s">
        <v>78</v>
      </c>
      <c r="AY83" s="22" t="s">
        <v>116</v>
      </c>
      <c r="BE83" s="171">
        <f>IF(N83="základní",J83,0)</f>
        <v>0</v>
      </c>
      <c r="BF83" s="171">
        <f>IF(N83="snížená",J83,0)</f>
        <v>0</v>
      </c>
      <c r="BG83" s="171">
        <f>IF(N83="zákl. přenesená",J83,0)</f>
        <v>0</v>
      </c>
      <c r="BH83" s="171">
        <f>IF(N83="sníž. přenesená",J83,0)</f>
        <v>0</v>
      </c>
      <c r="BI83" s="171">
        <f>IF(N83="nulová",J83,0)</f>
        <v>0</v>
      </c>
      <c r="BJ83" s="22" t="s">
        <v>76</v>
      </c>
      <c r="BK83" s="171">
        <f>ROUND(I83*H83,2)</f>
        <v>0</v>
      </c>
      <c r="BL83" s="22" t="s">
        <v>115</v>
      </c>
      <c r="BM83" s="22" t="s">
        <v>78</v>
      </c>
    </row>
    <row r="84" spans="2:65" s="1" customFormat="1" ht="16.5" customHeight="1">
      <c r="B84" s="39"/>
      <c r="C84" s="160" t="s">
        <v>78</v>
      </c>
      <c r="D84" s="160" t="s">
        <v>111</v>
      </c>
      <c r="E84" s="161" t="s">
        <v>398</v>
      </c>
      <c r="F84" s="162" t="s">
        <v>399</v>
      </c>
      <c r="G84" s="163" t="s">
        <v>21</v>
      </c>
      <c r="H84" s="164">
        <v>1</v>
      </c>
      <c r="I84" s="165"/>
      <c r="J84" s="166">
        <f>ROUND(I84*H84,2)</f>
        <v>0</v>
      </c>
      <c r="K84" s="162" t="s">
        <v>21</v>
      </c>
      <c r="L84" s="59"/>
      <c r="M84" s="167" t="s">
        <v>21</v>
      </c>
      <c r="N84" s="168" t="s">
        <v>40</v>
      </c>
      <c r="O84" s="40"/>
      <c r="P84" s="169">
        <f>O84*H84</f>
        <v>0</v>
      </c>
      <c r="Q84" s="169">
        <v>0</v>
      </c>
      <c r="R84" s="169">
        <f>Q84*H84</f>
        <v>0</v>
      </c>
      <c r="S84" s="169">
        <v>0</v>
      </c>
      <c r="T84" s="170">
        <f>S84*H84</f>
        <v>0</v>
      </c>
      <c r="AR84" s="22" t="s">
        <v>115</v>
      </c>
      <c r="AT84" s="22" t="s">
        <v>111</v>
      </c>
      <c r="AU84" s="22" t="s">
        <v>78</v>
      </c>
      <c r="AY84" s="22" t="s">
        <v>116</v>
      </c>
      <c r="BE84" s="171">
        <f>IF(N84="základní",J84,0)</f>
        <v>0</v>
      </c>
      <c r="BF84" s="171">
        <f>IF(N84="snížená",J84,0)</f>
        <v>0</v>
      </c>
      <c r="BG84" s="171">
        <f>IF(N84="zákl. přenesená",J84,0)</f>
        <v>0</v>
      </c>
      <c r="BH84" s="171">
        <f>IF(N84="sníž. přenesená",J84,0)</f>
        <v>0</v>
      </c>
      <c r="BI84" s="171">
        <f>IF(N84="nulová",J84,0)</f>
        <v>0</v>
      </c>
      <c r="BJ84" s="22" t="s">
        <v>76</v>
      </c>
      <c r="BK84" s="171">
        <f>ROUND(I84*H84,2)</f>
        <v>0</v>
      </c>
      <c r="BL84" s="22" t="s">
        <v>115</v>
      </c>
      <c r="BM84" s="22" t="s">
        <v>115</v>
      </c>
    </row>
    <row r="85" spans="2:65" s="10" customFormat="1" ht="29.85" customHeight="1">
      <c r="B85" s="190"/>
      <c r="C85" s="191"/>
      <c r="D85" s="192" t="s">
        <v>68</v>
      </c>
      <c r="E85" s="204" t="s">
        <v>400</v>
      </c>
      <c r="F85" s="204" t="s">
        <v>401</v>
      </c>
      <c r="G85" s="191"/>
      <c r="H85" s="191"/>
      <c r="I85" s="194"/>
      <c r="J85" s="205">
        <f>BK85</f>
        <v>0</v>
      </c>
      <c r="K85" s="191"/>
      <c r="L85" s="196"/>
      <c r="M85" s="197"/>
      <c r="N85" s="198"/>
      <c r="O85" s="198"/>
      <c r="P85" s="199">
        <f>P86</f>
        <v>0</v>
      </c>
      <c r="Q85" s="198"/>
      <c r="R85" s="199">
        <f>R86</f>
        <v>0</v>
      </c>
      <c r="S85" s="198"/>
      <c r="T85" s="200">
        <f>T86</f>
        <v>0</v>
      </c>
      <c r="AR85" s="201" t="s">
        <v>119</v>
      </c>
      <c r="AT85" s="202" t="s">
        <v>68</v>
      </c>
      <c r="AU85" s="202" t="s">
        <v>76</v>
      </c>
      <c r="AY85" s="201" t="s">
        <v>116</v>
      </c>
      <c r="BK85" s="203">
        <f>BK86</f>
        <v>0</v>
      </c>
    </row>
    <row r="86" spans="2:65" s="1" customFormat="1" ht="25.5" customHeight="1">
      <c r="B86" s="39"/>
      <c r="C86" s="160" t="s">
        <v>110</v>
      </c>
      <c r="D86" s="160" t="s">
        <v>111</v>
      </c>
      <c r="E86" s="161" t="s">
        <v>402</v>
      </c>
      <c r="F86" s="162" t="s">
        <v>403</v>
      </c>
      <c r="G86" s="163" t="s">
        <v>397</v>
      </c>
      <c r="H86" s="164">
        <v>1</v>
      </c>
      <c r="I86" s="165"/>
      <c r="J86" s="166">
        <f>ROUND(I86*H86,2)</f>
        <v>0</v>
      </c>
      <c r="K86" s="162" t="s">
        <v>215</v>
      </c>
      <c r="L86" s="59"/>
      <c r="M86" s="167" t="s">
        <v>21</v>
      </c>
      <c r="N86" s="168" t="s">
        <v>40</v>
      </c>
      <c r="O86" s="40"/>
      <c r="P86" s="169">
        <f>O86*H86</f>
        <v>0</v>
      </c>
      <c r="Q86" s="169">
        <v>0</v>
      </c>
      <c r="R86" s="169">
        <f>Q86*H86</f>
        <v>0</v>
      </c>
      <c r="S86" s="169">
        <v>0</v>
      </c>
      <c r="T86" s="170">
        <f>S86*H86</f>
        <v>0</v>
      </c>
      <c r="AR86" s="22" t="s">
        <v>115</v>
      </c>
      <c r="AT86" s="22" t="s">
        <v>111</v>
      </c>
      <c r="AU86" s="22" t="s">
        <v>78</v>
      </c>
      <c r="AY86" s="22" t="s">
        <v>116</v>
      </c>
      <c r="BE86" s="171">
        <f>IF(N86="základní",J86,0)</f>
        <v>0</v>
      </c>
      <c r="BF86" s="171">
        <f>IF(N86="snížená",J86,0)</f>
        <v>0</v>
      </c>
      <c r="BG86" s="171">
        <f>IF(N86="zákl. přenesená",J86,0)</f>
        <v>0</v>
      </c>
      <c r="BH86" s="171">
        <f>IF(N86="sníž. přenesená",J86,0)</f>
        <v>0</v>
      </c>
      <c r="BI86" s="171">
        <f>IF(N86="nulová",J86,0)</f>
        <v>0</v>
      </c>
      <c r="BJ86" s="22" t="s">
        <v>76</v>
      </c>
      <c r="BK86" s="171">
        <f>ROUND(I86*H86,2)</f>
        <v>0</v>
      </c>
      <c r="BL86" s="22" t="s">
        <v>115</v>
      </c>
      <c r="BM86" s="22" t="s">
        <v>123</v>
      </c>
    </row>
    <row r="87" spans="2:65" s="10" customFormat="1" ht="29.85" customHeight="1">
      <c r="B87" s="190"/>
      <c r="C87" s="191"/>
      <c r="D87" s="192" t="s">
        <v>68</v>
      </c>
      <c r="E87" s="204" t="s">
        <v>404</v>
      </c>
      <c r="F87" s="204" t="s">
        <v>405</v>
      </c>
      <c r="G87" s="191"/>
      <c r="H87" s="191"/>
      <c r="I87" s="194"/>
      <c r="J87" s="205">
        <f>BK87</f>
        <v>0</v>
      </c>
      <c r="K87" s="191"/>
      <c r="L87" s="196"/>
      <c r="M87" s="197"/>
      <c r="N87" s="198"/>
      <c r="O87" s="198"/>
      <c r="P87" s="199">
        <f>SUM(P88:P98)</f>
        <v>0</v>
      </c>
      <c r="Q87" s="198"/>
      <c r="R87" s="199">
        <f>SUM(R88:R98)</f>
        <v>0</v>
      </c>
      <c r="S87" s="198"/>
      <c r="T87" s="200">
        <f>SUM(T88:T98)</f>
        <v>0</v>
      </c>
      <c r="AR87" s="201" t="s">
        <v>119</v>
      </c>
      <c r="AT87" s="202" t="s">
        <v>68</v>
      </c>
      <c r="AU87" s="202" t="s">
        <v>76</v>
      </c>
      <c r="AY87" s="201" t="s">
        <v>116</v>
      </c>
      <c r="BK87" s="203">
        <f>SUM(BK88:BK98)</f>
        <v>0</v>
      </c>
    </row>
    <row r="88" spans="2:65" s="1" customFormat="1" ht="16.5" customHeight="1">
      <c r="B88" s="39"/>
      <c r="C88" s="160" t="s">
        <v>115</v>
      </c>
      <c r="D88" s="160" t="s">
        <v>111</v>
      </c>
      <c r="E88" s="161" t="s">
        <v>406</v>
      </c>
      <c r="F88" s="162" t="s">
        <v>407</v>
      </c>
      <c r="G88" s="163" t="s">
        <v>214</v>
      </c>
      <c r="H88" s="164">
        <v>5</v>
      </c>
      <c r="I88" s="165"/>
      <c r="J88" s="166">
        <f t="shared" ref="J88:J98" si="0">ROUND(I88*H88,2)</f>
        <v>0</v>
      </c>
      <c r="K88" s="162" t="s">
        <v>21</v>
      </c>
      <c r="L88" s="59"/>
      <c r="M88" s="167" t="s">
        <v>21</v>
      </c>
      <c r="N88" s="168" t="s">
        <v>40</v>
      </c>
      <c r="O88" s="40"/>
      <c r="P88" s="169">
        <f t="shared" ref="P88:P98" si="1">O88*H88</f>
        <v>0</v>
      </c>
      <c r="Q88" s="169">
        <v>0</v>
      </c>
      <c r="R88" s="169">
        <f t="shared" ref="R88:R98" si="2">Q88*H88</f>
        <v>0</v>
      </c>
      <c r="S88" s="169">
        <v>0</v>
      </c>
      <c r="T88" s="170">
        <f t="shared" ref="T88:T98" si="3">S88*H88</f>
        <v>0</v>
      </c>
      <c r="AR88" s="22" t="s">
        <v>115</v>
      </c>
      <c r="AT88" s="22" t="s">
        <v>111</v>
      </c>
      <c r="AU88" s="22" t="s">
        <v>78</v>
      </c>
      <c r="AY88" s="22" t="s">
        <v>116</v>
      </c>
      <c r="BE88" s="171">
        <f t="shared" ref="BE88:BE98" si="4">IF(N88="základní",J88,0)</f>
        <v>0</v>
      </c>
      <c r="BF88" s="171">
        <f t="shared" ref="BF88:BF98" si="5">IF(N88="snížená",J88,0)</f>
        <v>0</v>
      </c>
      <c r="BG88" s="171">
        <f t="shared" ref="BG88:BG98" si="6">IF(N88="zákl. přenesená",J88,0)</f>
        <v>0</v>
      </c>
      <c r="BH88" s="171">
        <f t="shared" ref="BH88:BH98" si="7">IF(N88="sníž. přenesená",J88,0)</f>
        <v>0</v>
      </c>
      <c r="BI88" s="171">
        <f t="shared" ref="BI88:BI98" si="8">IF(N88="nulová",J88,0)</f>
        <v>0</v>
      </c>
      <c r="BJ88" s="22" t="s">
        <v>76</v>
      </c>
      <c r="BK88" s="171">
        <f t="shared" ref="BK88:BK98" si="9">ROUND(I88*H88,2)</f>
        <v>0</v>
      </c>
      <c r="BL88" s="22" t="s">
        <v>115</v>
      </c>
      <c r="BM88" s="22" t="s">
        <v>126</v>
      </c>
    </row>
    <row r="89" spans="2:65" s="1" customFormat="1" ht="16.5" customHeight="1">
      <c r="B89" s="39"/>
      <c r="C89" s="160" t="s">
        <v>119</v>
      </c>
      <c r="D89" s="160" t="s">
        <v>111</v>
      </c>
      <c r="E89" s="161" t="s">
        <v>408</v>
      </c>
      <c r="F89" s="162" t="s">
        <v>409</v>
      </c>
      <c r="G89" s="163" t="s">
        <v>114</v>
      </c>
      <c r="H89" s="164">
        <v>1</v>
      </c>
      <c r="I89" s="165"/>
      <c r="J89" s="166">
        <f t="shared" si="0"/>
        <v>0</v>
      </c>
      <c r="K89" s="162" t="s">
        <v>21</v>
      </c>
      <c r="L89" s="59"/>
      <c r="M89" s="167" t="s">
        <v>21</v>
      </c>
      <c r="N89" s="168" t="s">
        <v>40</v>
      </c>
      <c r="O89" s="40"/>
      <c r="P89" s="169">
        <f t="shared" si="1"/>
        <v>0</v>
      </c>
      <c r="Q89" s="169">
        <v>0</v>
      </c>
      <c r="R89" s="169">
        <f t="shared" si="2"/>
        <v>0</v>
      </c>
      <c r="S89" s="169">
        <v>0</v>
      </c>
      <c r="T89" s="170">
        <f t="shared" si="3"/>
        <v>0</v>
      </c>
      <c r="AR89" s="22" t="s">
        <v>115</v>
      </c>
      <c r="AT89" s="22" t="s">
        <v>111</v>
      </c>
      <c r="AU89" s="22" t="s">
        <v>78</v>
      </c>
      <c r="AY89" s="22" t="s">
        <v>116</v>
      </c>
      <c r="BE89" s="171">
        <f t="shared" si="4"/>
        <v>0</v>
      </c>
      <c r="BF89" s="171">
        <f t="shared" si="5"/>
        <v>0</v>
      </c>
      <c r="BG89" s="171">
        <f t="shared" si="6"/>
        <v>0</v>
      </c>
      <c r="BH89" s="171">
        <f t="shared" si="7"/>
        <v>0</v>
      </c>
      <c r="BI89" s="171">
        <f t="shared" si="8"/>
        <v>0</v>
      </c>
      <c r="BJ89" s="22" t="s">
        <v>76</v>
      </c>
      <c r="BK89" s="171">
        <f t="shared" si="9"/>
        <v>0</v>
      </c>
      <c r="BL89" s="22" t="s">
        <v>115</v>
      </c>
      <c r="BM89" s="22" t="s">
        <v>130</v>
      </c>
    </row>
    <row r="90" spans="2:65" s="1" customFormat="1" ht="16.5" customHeight="1">
      <c r="B90" s="39"/>
      <c r="C90" s="160" t="s">
        <v>123</v>
      </c>
      <c r="D90" s="160" t="s">
        <v>111</v>
      </c>
      <c r="E90" s="161" t="s">
        <v>410</v>
      </c>
      <c r="F90" s="162" t="s">
        <v>411</v>
      </c>
      <c r="G90" s="163" t="s">
        <v>114</v>
      </c>
      <c r="H90" s="164">
        <v>1</v>
      </c>
      <c r="I90" s="165"/>
      <c r="J90" s="166">
        <f t="shared" si="0"/>
        <v>0</v>
      </c>
      <c r="K90" s="162" t="s">
        <v>21</v>
      </c>
      <c r="L90" s="59"/>
      <c r="M90" s="167" t="s">
        <v>21</v>
      </c>
      <c r="N90" s="168" t="s">
        <v>40</v>
      </c>
      <c r="O90" s="40"/>
      <c r="P90" s="169">
        <f t="shared" si="1"/>
        <v>0</v>
      </c>
      <c r="Q90" s="169">
        <v>0</v>
      </c>
      <c r="R90" s="169">
        <f t="shared" si="2"/>
        <v>0</v>
      </c>
      <c r="S90" s="169">
        <v>0</v>
      </c>
      <c r="T90" s="170">
        <f t="shared" si="3"/>
        <v>0</v>
      </c>
      <c r="AR90" s="22" t="s">
        <v>115</v>
      </c>
      <c r="AT90" s="22" t="s">
        <v>111</v>
      </c>
      <c r="AU90" s="22" t="s">
        <v>78</v>
      </c>
      <c r="AY90" s="22" t="s">
        <v>116</v>
      </c>
      <c r="BE90" s="171">
        <f t="shared" si="4"/>
        <v>0</v>
      </c>
      <c r="BF90" s="171">
        <f t="shared" si="5"/>
        <v>0</v>
      </c>
      <c r="BG90" s="171">
        <f t="shared" si="6"/>
        <v>0</v>
      </c>
      <c r="BH90" s="171">
        <f t="shared" si="7"/>
        <v>0</v>
      </c>
      <c r="BI90" s="171">
        <f t="shared" si="8"/>
        <v>0</v>
      </c>
      <c r="BJ90" s="22" t="s">
        <v>76</v>
      </c>
      <c r="BK90" s="171">
        <f t="shared" si="9"/>
        <v>0</v>
      </c>
      <c r="BL90" s="22" t="s">
        <v>115</v>
      </c>
      <c r="BM90" s="22" t="s">
        <v>133</v>
      </c>
    </row>
    <row r="91" spans="2:65" s="1" customFormat="1" ht="16.5" customHeight="1">
      <c r="B91" s="39"/>
      <c r="C91" s="160" t="s">
        <v>127</v>
      </c>
      <c r="D91" s="160" t="s">
        <v>111</v>
      </c>
      <c r="E91" s="161" t="s">
        <v>412</v>
      </c>
      <c r="F91" s="162" t="s">
        <v>413</v>
      </c>
      <c r="G91" s="163" t="s">
        <v>114</v>
      </c>
      <c r="H91" s="164">
        <v>2</v>
      </c>
      <c r="I91" s="165"/>
      <c r="J91" s="166">
        <f t="shared" si="0"/>
        <v>0</v>
      </c>
      <c r="K91" s="162" t="s">
        <v>21</v>
      </c>
      <c r="L91" s="59"/>
      <c r="M91" s="167" t="s">
        <v>21</v>
      </c>
      <c r="N91" s="168" t="s">
        <v>40</v>
      </c>
      <c r="O91" s="40"/>
      <c r="P91" s="169">
        <f t="shared" si="1"/>
        <v>0</v>
      </c>
      <c r="Q91" s="169">
        <v>0</v>
      </c>
      <c r="R91" s="169">
        <f t="shared" si="2"/>
        <v>0</v>
      </c>
      <c r="S91" s="169">
        <v>0</v>
      </c>
      <c r="T91" s="170">
        <f t="shared" si="3"/>
        <v>0</v>
      </c>
      <c r="AR91" s="22" t="s">
        <v>115</v>
      </c>
      <c r="AT91" s="22" t="s">
        <v>111</v>
      </c>
      <c r="AU91" s="22" t="s">
        <v>78</v>
      </c>
      <c r="AY91" s="22" t="s">
        <v>116</v>
      </c>
      <c r="BE91" s="171">
        <f t="shared" si="4"/>
        <v>0</v>
      </c>
      <c r="BF91" s="171">
        <f t="shared" si="5"/>
        <v>0</v>
      </c>
      <c r="BG91" s="171">
        <f t="shared" si="6"/>
        <v>0</v>
      </c>
      <c r="BH91" s="171">
        <f t="shared" si="7"/>
        <v>0</v>
      </c>
      <c r="BI91" s="171">
        <f t="shared" si="8"/>
        <v>0</v>
      </c>
      <c r="BJ91" s="22" t="s">
        <v>76</v>
      </c>
      <c r="BK91" s="171">
        <f t="shared" si="9"/>
        <v>0</v>
      </c>
      <c r="BL91" s="22" t="s">
        <v>115</v>
      </c>
      <c r="BM91" s="22" t="s">
        <v>414</v>
      </c>
    </row>
    <row r="92" spans="2:65" s="1" customFormat="1" ht="16.5" customHeight="1">
      <c r="B92" s="39"/>
      <c r="C92" s="160" t="s">
        <v>126</v>
      </c>
      <c r="D92" s="160" t="s">
        <v>111</v>
      </c>
      <c r="E92" s="161" t="s">
        <v>415</v>
      </c>
      <c r="F92" s="162" t="s">
        <v>416</v>
      </c>
      <c r="G92" s="163" t="s">
        <v>21</v>
      </c>
      <c r="H92" s="164">
        <v>1</v>
      </c>
      <c r="I92" s="165"/>
      <c r="J92" s="166">
        <f t="shared" si="0"/>
        <v>0</v>
      </c>
      <c r="K92" s="162" t="s">
        <v>21</v>
      </c>
      <c r="L92" s="59"/>
      <c r="M92" s="167" t="s">
        <v>21</v>
      </c>
      <c r="N92" s="168" t="s">
        <v>40</v>
      </c>
      <c r="O92" s="40"/>
      <c r="P92" s="169">
        <f t="shared" si="1"/>
        <v>0</v>
      </c>
      <c r="Q92" s="169">
        <v>0</v>
      </c>
      <c r="R92" s="169">
        <f t="shared" si="2"/>
        <v>0</v>
      </c>
      <c r="S92" s="169">
        <v>0</v>
      </c>
      <c r="T92" s="170">
        <f t="shared" si="3"/>
        <v>0</v>
      </c>
      <c r="AR92" s="22" t="s">
        <v>115</v>
      </c>
      <c r="AT92" s="22" t="s">
        <v>111</v>
      </c>
      <c r="AU92" s="22" t="s">
        <v>78</v>
      </c>
      <c r="AY92" s="22" t="s">
        <v>116</v>
      </c>
      <c r="BE92" s="171">
        <f t="shared" si="4"/>
        <v>0</v>
      </c>
      <c r="BF92" s="171">
        <f t="shared" si="5"/>
        <v>0</v>
      </c>
      <c r="BG92" s="171">
        <f t="shared" si="6"/>
        <v>0</v>
      </c>
      <c r="BH92" s="171">
        <f t="shared" si="7"/>
        <v>0</v>
      </c>
      <c r="BI92" s="171">
        <f t="shared" si="8"/>
        <v>0</v>
      </c>
      <c r="BJ92" s="22" t="s">
        <v>76</v>
      </c>
      <c r="BK92" s="171">
        <f t="shared" si="9"/>
        <v>0</v>
      </c>
      <c r="BL92" s="22" t="s">
        <v>115</v>
      </c>
      <c r="BM92" s="22" t="s">
        <v>140</v>
      </c>
    </row>
    <row r="93" spans="2:65" s="1" customFormat="1" ht="16.5" customHeight="1">
      <c r="B93" s="39"/>
      <c r="C93" s="160" t="s">
        <v>134</v>
      </c>
      <c r="D93" s="160" t="s">
        <v>111</v>
      </c>
      <c r="E93" s="161" t="s">
        <v>417</v>
      </c>
      <c r="F93" s="162" t="s">
        <v>418</v>
      </c>
      <c r="G93" s="163" t="s">
        <v>114</v>
      </c>
      <c r="H93" s="164">
        <v>1</v>
      </c>
      <c r="I93" s="165"/>
      <c r="J93" s="166">
        <f t="shared" si="0"/>
        <v>0</v>
      </c>
      <c r="K93" s="162" t="s">
        <v>21</v>
      </c>
      <c r="L93" s="59"/>
      <c r="M93" s="167" t="s">
        <v>21</v>
      </c>
      <c r="N93" s="168" t="s">
        <v>40</v>
      </c>
      <c r="O93" s="40"/>
      <c r="P93" s="169">
        <f t="shared" si="1"/>
        <v>0</v>
      </c>
      <c r="Q93" s="169">
        <v>0</v>
      </c>
      <c r="R93" s="169">
        <f t="shared" si="2"/>
        <v>0</v>
      </c>
      <c r="S93" s="169">
        <v>0</v>
      </c>
      <c r="T93" s="170">
        <f t="shared" si="3"/>
        <v>0</v>
      </c>
      <c r="AR93" s="22" t="s">
        <v>115</v>
      </c>
      <c r="AT93" s="22" t="s">
        <v>111</v>
      </c>
      <c r="AU93" s="22" t="s">
        <v>78</v>
      </c>
      <c r="AY93" s="22" t="s">
        <v>116</v>
      </c>
      <c r="BE93" s="171">
        <f t="shared" si="4"/>
        <v>0</v>
      </c>
      <c r="BF93" s="171">
        <f t="shared" si="5"/>
        <v>0</v>
      </c>
      <c r="BG93" s="171">
        <f t="shared" si="6"/>
        <v>0</v>
      </c>
      <c r="BH93" s="171">
        <f t="shared" si="7"/>
        <v>0</v>
      </c>
      <c r="BI93" s="171">
        <f t="shared" si="8"/>
        <v>0</v>
      </c>
      <c r="BJ93" s="22" t="s">
        <v>76</v>
      </c>
      <c r="BK93" s="171">
        <f t="shared" si="9"/>
        <v>0</v>
      </c>
      <c r="BL93" s="22" t="s">
        <v>115</v>
      </c>
      <c r="BM93" s="22" t="s">
        <v>144</v>
      </c>
    </row>
    <row r="94" spans="2:65" s="1" customFormat="1" ht="16.5" customHeight="1">
      <c r="B94" s="39"/>
      <c r="C94" s="160" t="s">
        <v>130</v>
      </c>
      <c r="D94" s="160" t="s">
        <v>111</v>
      </c>
      <c r="E94" s="161" t="s">
        <v>419</v>
      </c>
      <c r="F94" s="162" t="s">
        <v>420</v>
      </c>
      <c r="G94" s="163" t="s">
        <v>122</v>
      </c>
      <c r="H94" s="164">
        <v>473</v>
      </c>
      <c r="I94" s="165"/>
      <c r="J94" s="166">
        <f t="shared" si="0"/>
        <v>0</v>
      </c>
      <c r="K94" s="162" t="s">
        <v>21</v>
      </c>
      <c r="L94" s="59"/>
      <c r="M94" s="167" t="s">
        <v>21</v>
      </c>
      <c r="N94" s="168" t="s">
        <v>40</v>
      </c>
      <c r="O94" s="40"/>
      <c r="P94" s="169">
        <f t="shared" si="1"/>
        <v>0</v>
      </c>
      <c r="Q94" s="169">
        <v>0</v>
      </c>
      <c r="R94" s="169">
        <f t="shared" si="2"/>
        <v>0</v>
      </c>
      <c r="S94" s="169">
        <v>0</v>
      </c>
      <c r="T94" s="170">
        <f t="shared" si="3"/>
        <v>0</v>
      </c>
      <c r="AR94" s="22" t="s">
        <v>115</v>
      </c>
      <c r="AT94" s="22" t="s">
        <v>111</v>
      </c>
      <c r="AU94" s="22" t="s">
        <v>78</v>
      </c>
      <c r="AY94" s="22" t="s">
        <v>116</v>
      </c>
      <c r="BE94" s="171">
        <f t="shared" si="4"/>
        <v>0</v>
      </c>
      <c r="BF94" s="171">
        <f t="shared" si="5"/>
        <v>0</v>
      </c>
      <c r="BG94" s="171">
        <f t="shared" si="6"/>
        <v>0</v>
      </c>
      <c r="BH94" s="171">
        <f t="shared" si="7"/>
        <v>0</v>
      </c>
      <c r="BI94" s="171">
        <f t="shared" si="8"/>
        <v>0</v>
      </c>
      <c r="BJ94" s="22" t="s">
        <v>76</v>
      </c>
      <c r="BK94" s="171">
        <f t="shared" si="9"/>
        <v>0</v>
      </c>
      <c r="BL94" s="22" t="s">
        <v>115</v>
      </c>
      <c r="BM94" s="22" t="s">
        <v>147</v>
      </c>
    </row>
    <row r="95" spans="2:65" s="1" customFormat="1" ht="16.5" customHeight="1">
      <c r="B95" s="39"/>
      <c r="C95" s="160" t="s">
        <v>141</v>
      </c>
      <c r="D95" s="160" t="s">
        <v>111</v>
      </c>
      <c r="E95" s="161" t="s">
        <v>421</v>
      </c>
      <c r="F95" s="162" t="s">
        <v>422</v>
      </c>
      <c r="G95" s="163" t="s">
        <v>122</v>
      </c>
      <c r="H95" s="164">
        <v>473</v>
      </c>
      <c r="I95" s="165"/>
      <c r="J95" s="166">
        <f t="shared" si="0"/>
        <v>0</v>
      </c>
      <c r="K95" s="162" t="s">
        <v>21</v>
      </c>
      <c r="L95" s="59"/>
      <c r="M95" s="167" t="s">
        <v>21</v>
      </c>
      <c r="N95" s="168" t="s">
        <v>40</v>
      </c>
      <c r="O95" s="40"/>
      <c r="P95" s="169">
        <f t="shared" si="1"/>
        <v>0</v>
      </c>
      <c r="Q95" s="169">
        <v>0</v>
      </c>
      <c r="R95" s="169">
        <f t="shared" si="2"/>
        <v>0</v>
      </c>
      <c r="S95" s="169">
        <v>0</v>
      </c>
      <c r="T95" s="170">
        <f t="shared" si="3"/>
        <v>0</v>
      </c>
      <c r="AR95" s="22" t="s">
        <v>115</v>
      </c>
      <c r="AT95" s="22" t="s">
        <v>111</v>
      </c>
      <c r="AU95" s="22" t="s">
        <v>78</v>
      </c>
      <c r="AY95" s="22" t="s">
        <v>116</v>
      </c>
      <c r="BE95" s="171">
        <f t="shared" si="4"/>
        <v>0</v>
      </c>
      <c r="BF95" s="171">
        <f t="shared" si="5"/>
        <v>0</v>
      </c>
      <c r="BG95" s="171">
        <f t="shared" si="6"/>
        <v>0</v>
      </c>
      <c r="BH95" s="171">
        <f t="shared" si="7"/>
        <v>0</v>
      </c>
      <c r="BI95" s="171">
        <f t="shared" si="8"/>
        <v>0</v>
      </c>
      <c r="BJ95" s="22" t="s">
        <v>76</v>
      </c>
      <c r="BK95" s="171">
        <f t="shared" si="9"/>
        <v>0</v>
      </c>
      <c r="BL95" s="22" t="s">
        <v>115</v>
      </c>
      <c r="BM95" s="22" t="s">
        <v>151</v>
      </c>
    </row>
    <row r="96" spans="2:65" s="1" customFormat="1" ht="16.5" customHeight="1">
      <c r="B96" s="39"/>
      <c r="C96" s="160" t="s">
        <v>133</v>
      </c>
      <c r="D96" s="160" t="s">
        <v>111</v>
      </c>
      <c r="E96" s="161" t="s">
        <v>423</v>
      </c>
      <c r="F96" s="162" t="s">
        <v>424</v>
      </c>
      <c r="G96" s="163" t="s">
        <v>154</v>
      </c>
      <c r="H96" s="164">
        <v>1</v>
      </c>
      <c r="I96" s="165"/>
      <c r="J96" s="166">
        <f t="shared" si="0"/>
        <v>0</v>
      </c>
      <c r="K96" s="162" t="s">
        <v>21</v>
      </c>
      <c r="L96" s="59"/>
      <c r="M96" s="167" t="s">
        <v>21</v>
      </c>
      <c r="N96" s="168" t="s">
        <v>40</v>
      </c>
      <c r="O96" s="40"/>
      <c r="P96" s="169">
        <f t="shared" si="1"/>
        <v>0</v>
      </c>
      <c r="Q96" s="169">
        <v>0</v>
      </c>
      <c r="R96" s="169">
        <f t="shared" si="2"/>
        <v>0</v>
      </c>
      <c r="S96" s="169">
        <v>0</v>
      </c>
      <c r="T96" s="170">
        <f t="shared" si="3"/>
        <v>0</v>
      </c>
      <c r="AR96" s="22" t="s">
        <v>115</v>
      </c>
      <c r="AT96" s="22" t="s">
        <v>111</v>
      </c>
      <c r="AU96" s="22" t="s">
        <v>78</v>
      </c>
      <c r="AY96" s="22" t="s">
        <v>116</v>
      </c>
      <c r="BE96" s="171">
        <f t="shared" si="4"/>
        <v>0</v>
      </c>
      <c r="BF96" s="171">
        <f t="shared" si="5"/>
        <v>0</v>
      </c>
      <c r="BG96" s="171">
        <f t="shared" si="6"/>
        <v>0</v>
      </c>
      <c r="BH96" s="171">
        <f t="shared" si="7"/>
        <v>0</v>
      </c>
      <c r="BI96" s="171">
        <f t="shared" si="8"/>
        <v>0</v>
      </c>
      <c r="BJ96" s="22" t="s">
        <v>76</v>
      </c>
      <c r="BK96" s="171">
        <f t="shared" si="9"/>
        <v>0</v>
      </c>
      <c r="BL96" s="22" t="s">
        <v>115</v>
      </c>
      <c r="BM96" s="22" t="s">
        <v>155</v>
      </c>
    </row>
    <row r="97" spans="2:65" s="1" customFormat="1" ht="16.5" customHeight="1">
      <c r="B97" s="39"/>
      <c r="C97" s="160" t="s">
        <v>10</v>
      </c>
      <c r="D97" s="160" t="s">
        <v>111</v>
      </c>
      <c r="E97" s="161" t="s">
        <v>425</v>
      </c>
      <c r="F97" s="162" t="s">
        <v>426</v>
      </c>
      <c r="G97" s="163" t="s">
        <v>427</v>
      </c>
      <c r="H97" s="164">
        <v>8</v>
      </c>
      <c r="I97" s="165"/>
      <c r="J97" s="166">
        <f t="shared" si="0"/>
        <v>0</v>
      </c>
      <c r="K97" s="162" t="s">
        <v>21</v>
      </c>
      <c r="L97" s="59"/>
      <c r="M97" s="167" t="s">
        <v>21</v>
      </c>
      <c r="N97" s="168" t="s">
        <v>40</v>
      </c>
      <c r="O97" s="40"/>
      <c r="P97" s="169">
        <f t="shared" si="1"/>
        <v>0</v>
      </c>
      <c r="Q97" s="169">
        <v>0</v>
      </c>
      <c r="R97" s="169">
        <f t="shared" si="2"/>
        <v>0</v>
      </c>
      <c r="S97" s="169">
        <v>0</v>
      </c>
      <c r="T97" s="170">
        <f t="shared" si="3"/>
        <v>0</v>
      </c>
      <c r="AR97" s="22" t="s">
        <v>115</v>
      </c>
      <c r="AT97" s="22" t="s">
        <v>111</v>
      </c>
      <c r="AU97" s="22" t="s">
        <v>78</v>
      </c>
      <c r="AY97" s="22" t="s">
        <v>116</v>
      </c>
      <c r="BE97" s="171">
        <f t="shared" si="4"/>
        <v>0</v>
      </c>
      <c r="BF97" s="171">
        <f t="shared" si="5"/>
        <v>0</v>
      </c>
      <c r="BG97" s="171">
        <f t="shared" si="6"/>
        <v>0</v>
      </c>
      <c r="BH97" s="171">
        <f t="shared" si="7"/>
        <v>0</v>
      </c>
      <c r="BI97" s="171">
        <f t="shared" si="8"/>
        <v>0</v>
      </c>
      <c r="BJ97" s="22" t="s">
        <v>76</v>
      </c>
      <c r="BK97" s="171">
        <f t="shared" si="9"/>
        <v>0</v>
      </c>
      <c r="BL97" s="22" t="s">
        <v>115</v>
      </c>
      <c r="BM97" s="22" t="s">
        <v>165</v>
      </c>
    </row>
    <row r="98" spans="2:65" s="1" customFormat="1" ht="16.5" customHeight="1">
      <c r="B98" s="39"/>
      <c r="C98" s="160" t="s">
        <v>140</v>
      </c>
      <c r="D98" s="160" t="s">
        <v>111</v>
      </c>
      <c r="E98" s="161" t="s">
        <v>428</v>
      </c>
      <c r="F98" s="162" t="s">
        <v>429</v>
      </c>
      <c r="G98" s="163" t="s">
        <v>427</v>
      </c>
      <c r="H98" s="164">
        <v>8</v>
      </c>
      <c r="I98" s="165"/>
      <c r="J98" s="166">
        <f t="shared" si="0"/>
        <v>0</v>
      </c>
      <c r="K98" s="162" t="s">
        <v>21</v>
      </c>
      <c r="L98" s="59"/>
      <c r="M98" s="167" t="s">
        <v>21</v>
      </c>
      <c r="N98" s="172" t="s">
        <v>40</v>
      </c>
      <c r="O98" s="173"/>
      <c r="P98" s="174">
        <f t="shared" si="1"/>
        <v>0</v>
      </c>
      <c r="Q98" s="174">
        <v>0</v>
      </c>
      <c r="R98" s="174">
        <f t="shared" si="2"/>
        <v>0</v>
      </c>
      <c r="S98" s="174">
        <v>0</v>
      </c>
      <c r="T98" s="175">
        <f t="shared" si="3"/>
        <v>0</v>
      </c>
      <c r="AR98" s="22" t="s">
        <v>115</v>
      </c>
      <c r="AT98" s="22" t="s">
        <v>111</v>
      </c>
      <c r="AU98" s="22" t="s">
        <v>78</v>
      </c>
      <c r="AY98" s="22" t="s">
        <v>116</v>
      </c>
      <c r="BE98" s="171">
        <f t="shared" si="4"/>
        <v>0</v>
      </c>
      <c r="BF98" s="171">
        <f t="shared" si="5"/>
        <v>0</v>
      </c>
      <c r="BG98" s="171">
        <f t="shared" si="6"/>
        <v>0</v>
      </c>
      <c r="BH98" s="171">
        <f t="shared" si="7"/>
        <v>0</v>
      </c>
      <c r="BI98" s="171">
        <f t="shared" si="8"/>
        <v>0</v>
      </c>
      <c r="BJ98" s="22" t="s">
        <v>76</v>
      </c>
      <c r="BK98" s="171">
        <f t="shared" si="9"/>
        <v>0</v>
      </c>
      <c r="BL98" s="22" t="s">
        <v>115</v>
      </c>
      <c r="BM98" s="22" t="s">
        <v>168</v>
      </c>
    </row>
    <row r="99" spans="2:65" s="1" customFormat="1" ht="6.95" customHeight="1">
      <c r="B99" s="54"/>
      <c r="C99" s="55"/>
      <c r="D99" s="55"/>
      <c r="E99" s="55"/>
      <c r="F99" s="55"/>
      <c r="G99" s="55"/>
      <c r="H99" s="55"/>
      <c r="I99" s="137"/>
      <c r="J99" s="55"/>
      <c r="K99" s="55"/>
      <c r="L99" s="59"/>
    </row>
  </sheetData>
  <sheetProtection algorithmName="SHA-512" hashValue="5NBZYlfzAt4JdC8JwZN5Zbc6Bo+1x3niDJtoPo2lyJmfhkLKD/kvjihJDmTlECkH/lkvaNKiVAxZhvXZHrKrRA==" saltValue="7WO0iAT9Vplq8Lr5GkNkynX1vTfXtiC/2hYZBsheD1yBqPWcWP/pdT82bb+pRFqWWJqZYCjzgc8+M69qYOYYHQ==" spinCount="100000" sheet="1" objects="1" scenarios="1" formatColumns="0" formatRows="0" autoFilter="0"/>
  <autoFilter ref="C79:K98"/>
  <mergeCells count="10">
    <mergeCell ref="J51:J52"/>
    <mergeCell ref="E70:H70"/>
    <mergeCell ref="E72:H72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9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6"/>
  <sheetViews>
    <sheetView showGridLines="0" zoomScaleNormal="100" workbookViewId="0"/>
  </sheetViews>
  <sheetFormatPr defaultRowHeight="13.5"/>
  <cols>
    <col min="1" max="1" width="8.33203125" style="241" customWidth="1"/>
    <col min="2" max="2" width="1.6640625" style="241" customWidth="1"/>
    <col min="3" max="4" width="5" style="241" customWidth="1"/>
    <col min="5" max="5" width="11.6640625" style="241" customWidth="1"/>
    <col min="6" max="6" width="9.1640625" style="241" customWidth="1"/>
    <col min="7" max="7" width="5" style="241" customWidth="1"/>
    <col min="8" max="8" width="77.83203125" style="241" customWidth="1"/>
    <col min="9" max="10" width="20" style="241" customWidth="1"/>
    <col min="11" max="11" width="1.6640625" style="241" customWidth="1"/>
  </cols>
  <sheetData>
    <row r="1" spans="2:11" ht="37.5" customHeight="1"/>
    <row r="2" spans="2:11" ht="7.5" customHeight="1">
      <c r="B2" s="242"/>
      <c r="C2" s="243"/>
      <c r="D2" s="243"/>
      <c r="E2" s="243"/>
      <c r="F2" s="243"/>
      <c r="G2" s="243"/>
      <c r="H2" s="243"/>
      <c r="I2" s="243"/>
      <c r="J2" s="243"/>
      <c r="K2" s="244"/>
    </row>
    <row r="3" spans="2:11" s="13" customFormat="1" ht="45" customHeight="1">
      <c r="B3" s="245"/>
      <c r="C3" s="369" t="s">
        <v>430</v>
      </c>
      <c r="D3" s="369"/>
      <c r="E3" s="369"/>
      <c r="F3" s="369"/>
      <c r="G3" s="369"/>
      <c r="H3" s="369"/>
      <c r="I3" s="369"/>
      <c r="J3" s="369"/>
      <c r="K3" s="246"/>
    </row>
    <row r="4" spans="2:11" ht="25.5" customHeight="1">
      <c r="B4" s="247"/>
      <c r="C4" s="373" t="s">
        <v>431</v>
      </c>
      <c r="D4" s="373"/>
      <c r="E4" s="373"/>
      <c r="F4" s="373"/>
      <c r="G4" s="373"/>
      <c r="H4" s="373"/>
      <c r="I4" s="373"/>
      <c r="J4" s="373"/>
      <c r="K4" s="248"/>
    </row>
    <row r="5" spans="2:11" ht="5.25" customHeight="1">
      <c r="B5" s="247"/>
      <c r="C5" s="249"/>
      <c r="D5" s="249"/>
      <c r="E5" s="249"/>
      <c r="F5" s="249"/>
      <c r="G5" s="249"/>
      <c r="H5" s="249"/>
      <c r="I5" s="249"/>
      <c r="J5" s="249"/>
      <c r="K5" s="248"/>
    </row>
    <row r="6" spans="2:11" ht="15" customHeight="1">
      <c r="B6" s="247"/>
      <c r="C6" s="372" t="s">
        <v>432</v>
      </c>
      <c r="D6" s="372"/>
      <c r="E6" s="372"/>
      <c r="F6" s="372"/>
      <c r="G6" s="372"/>
      <c r="H6" s="372"/>
      <c r="I6" s="372"/>
      <c r="J6" s="372"/>
      <c r="K6" s="248"/>
    </row>
    <row r="7" spans="2:11" ht="15" customHeight="1">
      <c r="B7" s="251"/>
      <c r="C7" s="372" t="s">
        <v>433</v>
      </c>
      <c r="D7" s="372"/>
      <c r="E7" s="372"/>
      <c r="F7" s="372"/>
      <c r="G7" s="372"/>
      <c r="H7" s="372"/>
      <c r="I7" s="372"/>
      <c r="J7" s="372"/>
      <c r="K7" s="248"/>
    </row>
    <row r="8" spans="2:11" ht="12.75" customHeight="1">
      <c r="B8" s="251"/>
      <c r="C8" s="250"/>
      <c r="D8" s="250"/>
      <c r="E8" s="250"/>
      <c r="F8" s="250"/>
      <c r="G8" s="250"/>
      <c r="H8" s="250"/>
      <c r="I8" s="250"/>
      <c r="J8" s="250"/>
      <c r="K8" s="248"/>
    </row>
    <row r="9" spans="2:11" ht="15" customHeight="1">
      <c r="B9" s="251"/>
      <c r="C9" s="372" t="s">
        <v>434</v>
      </c>
      <c r="D9" s="372"/>
      <c r="E9" s="372"/>
      <c r="F9" s="372"/>
      <c r="G9" s="372"/>
      <c r="H9" s="372"/>
      <c r="I9" s="372"/>
      <c r="J9" s="372"/>
      <c r="K9" s="248"/>
    </row>
    <row r="10" spans="2:11" ht="15" customHeight="1">
      <c r="B10" s="251"/>
      <c r="C10" s="250"/>
      <c r="D10" s="372" t="s">
        <v>435</v>
      </c>
      <c r="E10" s="372"/>
      <c r="F10" s="372"/>
      <c r="G10" s="372"/>
      <c r="H10" s="372"/>
      <c r="I10" s="372"/>
      <c r="J10" s="372"/>
      <c r="K10" s="248"/>
    </row>
    <row r="11" spans="2:11" ht="15" customHeight="1">
      <c r="B11" s="251"/>
      <c r="C11" s="252"/>
      <c r="D11" s="372" t="s">
        <v>436</v>
      </c>
      <c r="E11" s="372"/>
      <c r="F11" s="372"/>
      <c r="G11" s="372"/>
      <c r="H11" s="372"/>
      <c r="I11" s="372"/>
      <c r="J11" s="372"/>
      <c r="K11" s="248"/>
    </row>
    <row r="12" spans="2:11" ht="12.75" customHeight="1">
      <c r="B12" s="251"/>
      <c r="C12" s="252"/>
      <c r="D12" s="252"/>
      <c r="E12" s="252"/>
      <c r="F12" s="252"/>
      <c r="G12" s="252"/>
      <c r="H12" s="252"/>
      <c r="I12" s="252"/>
      <c r="J12" s="252"/>
      <c r="K12" s="248"/>
    </row>
    <row r="13" spans="2:11" ht="15" customHeight="1">
      <c r="B13" s="251"/>
      <c r="C13" s="252"/>
      <c r="D13" s="372" t="s">
        <v>437</v>
      </c>
      <c r="E13" s="372"/>
      <c r="F13" s="372"/>
      <c r="G13" s="372"/>
      <c r="H13" s="372"/>
      <c r="I13" s="372"/>
      <c r="J13" s="372"/>
      <c r="K13" s="248"/>
    </row>
    <row r="14" spans="2:11" ht="15" customHeight="1">
      <c r="B14" s="251"/>
      <c r="C14" s="252"/>
      <c r="D14" s="372" t="s">
        <v>438</v>
      </c>
      <c r="E14" s="372"/>
      <c r="F14" s="372"/>
      <c r="G14" s="372"/>
      <c r="H14" s="372"/>
      <c r="I14" s="372"/>
      <c r="J14" s="372"/>
      <c r="K14" s="248"/>
    </row>
    <row r="15" spans="2:11" ht="15" customHeight="1">
      <c r="B15" s="251"/>
      <c r="C15" s="252"/>
      <c r="D15" s="372" t="s">
        <v>439</v>
      </c>
      <c r="E15" s="372"/>
      <c r="F15" s="372"/>
      <c r="G15" s="372"/>
      <c r="H15" s="372"/>
      <c r="I15" s="372"/>
      <c r="J15" s="372"/>
      <c r="K15" s="248"/>
    </row>
    <row r="16" spans="2:11" ht="15" customHeight="1">
      <c r="B16" s="251"/>
      <c r="C16" s="252"/>
      <c r="D16" s="252"/>
      <c r="E16" s="253" t="s">
        <v>75</v>
      </c>
      <c r="F16" s="372" t="s">
        <v>440</v>
      </c>
      <c r="G16" s="372"/>
      <c r="H16" s="372"/>
      <c r="I16" s="372"/>
      <c r="J16" s="372"/>
      <c r="K16" s="248"/>
    </row>
    <row r="17" spans="2:11" ht="15" customHeight="1">
      <c r="B17" s="251"/>
      <c r="C17" s="252"/>
      <c r="D17" s="252"/>
      <c r="E17" s="253" t="s">
        <v>441</v>
      </c>
      <c r="F17" s="372" t="s">
        <v>442</v>
      </c>
      <c r="G17" s="372"/>
      <c r="H17" s="372"/>
      <c r="I17" s="372"/>
      <c r="J17" s="372"/>
      <c r="K17" s="248"/>
    </row>
    <row r="18" spans="2:11" ht="15" customHeight="1">
      <c r="B18" s="251"/>
      <c r="C18" s="252"/>
      <c r="D18" s="252"/>
      <c r="E18" s="253" t="s">
        <v>443</v>
      </c>
      <c r="F18" s="372" t="s">
        <v>444</v>
      </c>
      <c r="G18" s="372"/>
      <c r="H18" s="372"/>
      <c r="I18" s="372"/>
      <c r="J18" s="372"/>
      <c r="K18" s="248"/>
    </row>
    <row r="19" spans="2:11" ht="15" customHeight="1">
      <c r="B19" s="251"/>
      <c r="C19" s="252"/>
      <c r="D19" s="252"/>
      <c r="E19" s="253" t="s">
        <v>445</v>
      </c>
      <c r="F19" s="372" t="s">
        <v>446</v>
      </c>
      <c r="G19" s="372"/>
      <c r="H19" s="372"/>
      <c r="I19" s="372"/>
      <c r="J19" s="372"/>
      <c r="K19" s="248"/>
    </row>
    <row r="20" spans="2:11" ht="15" customHeight="1">
      <c r="B20" s="251"/>
      <c r="C20" s="252"/>
      <c r="D20" s="252"/>
      <c r="E20" s="253" t="s">
        <v>447</v>
      </c>
      <c r="F20" s="372" t="s">
        <v>448</v>
      </c>
      <c r="G20" s="372"/>
      <c r="H20" s="372"/>
      <c r="I20" s="372"/>
      <c r="J20" s="372"/>
      <c r="K20" s="248"/>
    </row>
    <row r="21" spans="2:11" ht="15" customHeight="1">
      <c r="B21" s="251"/>
      <c r="C21" s="252"/>
      <c r="D21" s="252"/>
      <c r="E21" s="253" t="s">
        <v>449</v>
      </c>
      <c r="F21" s="372" t="s">
        <v>450</v>
      </c>
      <c r="G21" s="372"/>
      <c r="H21" s="372"/>
      <c r="I21" s="372"/>
      <c r="J21" s="372"/>
      <c r="K21" s="248"/>
    </row>
    <row r="22" spans="2:11" ht="12.75" customHeight="1">
      <c r="B22" s="251"/>
      <c r="C22" s="252"/>
      <c r="D22" s="252"/>
      <c r="E22" s="252"/>
      <c r="F22" s="252"/>
      <c r="G22" s="252"/>
      <c r="H22" s="252"/>
      <c r="I22" s="252"/>
      <c r="J22" s="252"/>
      <c r="K22" s="248"/>
    </row>
    <row r="23" spans="2:11" ht="15" customHeight="1">
      <c r="B23" s="251"/>
      <c r="C23" s="372" t="s">
        <v>451</v>
      </c>
      <c r="D23" s="372"/>
      <c r="E23" s="372"/>
      <c r="F23" s="372"/>
      <c r="G23" s="372"/>
      <c r="H23" s="372"/>
      <c r="I23" s="372"/>
      <c r="J23" s="372"/>
      <c r="K23" s="248"/>
    </row>
    <row r="24" spans="2:11" ht="15" customHeight="1">
      <c r="B24" s="251"/>
      <c r="C24" s="372" t="s">
        <v>452</v>
      </c>
      <c r="D24" s="372"/>
      <c r="E24" s="372"/>
      <c r="F24" s="372"/>
      <c r="G24" s="372"/>
      <c r="H24" s="372"/>
      <c r="I24" s="372"/>
      <c r="J24" s="372"/>
      <c r="K24" s="248"/>
    </row>
    <row r="25" spans="2:11" ht="15" customHeight="1">
      <c r="B25" s="251"/>
      <c r="C25" s="250"/>
      <c r="D25" s="372" t="s">
        <v>453</v>
      </c>
      <c r="E25" s="372"/>
      <c r="F25" s="372"/>
      <c r="G25" s="372"/>
      <c r="H25" s="372"/>
      <c r="I25" s="372"/>
      <c r="J25" s="372"/>
      <c r="K25" s="248"/>
    </row>
    <row r="26" spans="2:11" ht="15" customHeight="1">
      <c r="B26" s="251"/>
      <c r="C26" s="252"/>
      <c r="D26" s="372" t="s">
        <v>454</v>
      </c>
      <c r="E26" s="372"/>
      <c r="F26" s="372"/>
      <c r="G26" s="372"/>
      <c r="H26" s="372"/>
      <c r="I26" s="372"/>
      <c r="J26" s="372"/>
      <c r="K26" s="248"/>
    </row>
    <row r="27" spans="2:11" ht="12.75" customHeight="1">
      <c r="B27" s="251"/>
      <c r="C27" s="252"/>
      <c r="D27" s="252"/>
      <c r="E27" s="252"/>
      <c r="F27" s="252"/>
      <c r="G27" s="252"/>
      <c r="H27" s="252"/>
      <c r="I27" s="252"/>
      <c r="J27" s="252"/>
      <c r="K27" s="248"/>
    </row>
    <row r="28" spans="2:11" ht="15" customHeight="1">
      <c r="B28" s="251"/>
      <c r="C28" s="252"/>
      <c r="D28" s="372" t="s">
        <v>455</v>
      </c>
      <c r="E28" s="372"/>
      <c r="F28" s="372"/>
      <c r="G28" s="372"/>
      <c r="H28" s="372"/>
      <c r="I28" s="372"/>
      <c r="J28" s="372"/>
      <c r="K28" s="248"/>
    </row>
    <row r="29" spans="2:11" ht="15" customHeight="1">
      <c r="B29" s="251"/>
      <c r="C29" s="252"/>
      <c r="D29" s="372" t="s">
        <v>456</v>
      </c>
      <c r="E29" s="372"/>
      <c r="F29" s="372"/>
      <c r="G29" s="372"/>
      <c r="H29" s="372"/>
      <c r="I29" s="372"/>
      <c r="J29" s="372"/>
      <c r="K29" s="248"/>
    </row>
    <row r="30" spans="2:11" ht="12.75" customHeight="1">
      <c r="B30" s="251"/>
      <c r="C30" s="252"/>
      <c r="D30" s="252"/>
      <c r="E30" s="252"/>
      <c r="F30" s="252"/>
      <c r="G30" s="252"/>
      <c r="H30" s="252"/>
      <c r="I30" s="252"/>
      <c r="J30" s="252"/>
      <c r="K30" s="248"/>
    </row>
    <row r="31" spans="2:11" ht="15" customHeight="1">
      <c r="B31" s="251"/>
      <c r="C31" s="252"/>
      <c r="D31" s="372" t="s">
        <v>457</v>
      </c>
      <c r="E31" s="372"/>
      <c r="F31" s="372"/>
      <c r="G31" s="372"/>
      <c r="H31" s="372"/>
      <c r="I31" s="372"/>
      <c r="J31" s="372"/>
      <c r="K31" s="248"/>
    </row>
    <row r="32" spans="2:11" ht="15" customHeight="1">
      <c r="B32" s="251"/>
      <c r="C32" s="252"/>
      <c r="D32" s="372" t="s">
        <v>458</v>
      </c>
      <c r="E32" s="372"/>
      <c r="F32" s="372"/>
      <c r="G32" s="372"/>
      <c r="H32" s="372"/>
      <c r="I32" s="372"/>
      <c r="J32" s="372"/>
      <c r="K32" s="248"/>
    </row>
    <row r="33" spans="2:11" ht="15" customHeight="1">
      <c r="B33" s="251"/>
      <c r="C33" s="252"/>
      <c r="D33" s="372" t="s">
        <v>459</v>
      </c>
      <c r="E33" s="372"/>
      <c r="F33" s="372"/>
      <c r="G33" s="372"/>
      <c r="H33" s="372"/>
      <c r="I33" s="372"/>
      <c r="J33" s="372"/>
      <c r="K33" s="248"/>
    </row>
    <row r="34" spans="2:11" ht="15" customHeight="1">
      <c r="B34" s="251"/>
      <c r="C34" s="252"/>
      <c r="D34" s="250"/>
      <c r="E34" s="254" t="s">
        <v>97</v>
      </c>
      <c r="F34" s="250"/>
      <c r="G34" s="372" t="s">
        <v>460</v>
      </c>
      <c r="H34" s="372"/>
      <c r="I34" s="372"/>
      <c r="J34" s="372"/>
      <c r="K34" s="248"/>
    </row>
    <row r="35" spans="2:11" ht="30.75" customHeight="1">
      <c r="B35" s="251"/>
      <c r="C35" s="252"/>
      <c r="D35" s="250"/>
      <c r="E35" s="254" t="s">
        <v>461</v>
      </c>
      <c r="F35" s="250"/>
      <c r="G35" s="372" t="s">
        <v>462</v>
      </c>
      <c r="H35" s="372"/>
      <c r="I35" s="372"/>
      <c r="J35" s="372"/>
      <c r="K35" s="248"/>
    </row>
    <row r="36" spans="2:11" ht="15" customHeight="1">
      <c r="B36" s="251"/>
      <c r="C36" s="252"/>
      <c r="D36" s="250"/>
      <c r="E36" s="254" t="s">
        <v>50</v>
      </c>
      <c r="F36" s="250"/>
      <c r="G36" s="372" t="s">
        <v>463</v>
      </c>
      <c r="H36" s="372"/>
      <c r="I36" s="372"/>
      <c r="J36" s="372"/>
      <c r="K36" s="248"/>
    </row>
    <row r="37" spans="2:11" ht="15" customHeight="1">
      <c r="B37" s="251"/>
      <c r="C37" s="252"/>
      <c r="D37" s="250"/>
      <c r="E37" s="254" t="s">
        <v>98</v>
      </c>
      <c r="F37" s="250"/>
      <c r="G37" s="372" t="s">
        <v>464</v>
      </c>
      <c r="H37" s="372"/>
      <c r="I37" s="372"/>
      <c r="J37" s="372"/>
      <c r="K37" s="248"/>
    </row>
    <row r="38" spans="2:11" ht="15" customHeight="1">
      <c r="B38" s="251"/>
      <c r="C38" s="252"/>
      <c r="D38" s="250"/>
      <c r="E38" s="254" t="s">
        <v>99</v>
      </c>
      <c r="F38" s="250"/>
      <c r="G38" s="372" t="s">
        <v>465</v>
      </c>
      <c r="H38" s="372"/>
      <c r="I38" s="372"/>
      <c r="J38" s="372"/>
      <c r="K38" s="248"/>
    </row>
    <row r="39" spans="2:11" ht="15" customHeight="1">
      <c r="B39" s="251"/>
      <c r="C39" s="252"/>
      <c r="D39" s="250"/>
      <c r="E39" s="254" t="s">
        <v>100</v>
      </c>
      <c r="F39" s="250"/>
      <c r="G39" s="372" t="s">
        <v>466</v>
      </c>
      <c r="H39" s="372"/>
      <c r="I39" s="372"/>
      <c r="J39" s="372"/>
      <c r="K39" s="248"/>
    </row>
    <row r="40" spans="2:11" ht="15" customHeight="1">
      <c r="B40" s="251"/>
      <c r="C40" s="252"/>
      <c r="D40" s="250"/>
      <c r="E40" s="254" t="s">
        <v>467</v>
      </c>
      <c r="F40" s="250"/>
      <c r="G40" s="372" t="s">
        <v>468</v>
      </c>
      <c r="H40" s="372"/>
      <c r="I40" s="372"/>
      <c r="J40" s="372"/>
      <c r="K40" s="248"/>
    </row>
    <row r="41" spans="2:11" ht="15" customHeight="1">
      <c r="B41" s="251"/>
      <c r="C41" s="252"/>
      <c r="D41" s="250"/>
      <c r="E41" s="254"/>
      <c r="F41" s="250"/>
      <c r="G41" s="372" t="s">
        <v>469</v>
      </c>
      <c r="H41" s="372"/>
      <c r="I41" s="372"/>
      <c r="J41" s="372"/>
      <c r="K41" s="248"/>
    </row>
    <row r="42" spans="2:11" ht="15" customHeight="1">
      <c r="B42" s="251"/>
      <c r="C42" s="252"/>
      <c r="D42" s="250"/>
      <c r="E42" s="254" t="s">
        <v>470</v>
      </c>
      <c r="F42" s="250"/>
      <c r="G42" s="372" t="s">
        <v>471</v>
      </c>
      <c r="H42" s="372"/>
      <c r="I42" s="372"/>
      <c r="J42" s="372"/>
      <c r="K42" s="248"/>
    </row>
    <row r="43" spans="2:11" ht="15" customHeight="1">
      <c r="B43" s="251"/>
      <c r="C43" s="252"/>
      <c r="D43" s="250"/>
      <c r="E43" s="254" t="s">
        <v>102</v>
      </c>
      <c r="F43" s="250"/>
      <c r="G43" s="372" t="s">
        <v>472</v>
      </c>
      <c r="H43" s="372"/>
      <c r="I43" s="372"/>
      <c r="J43" s="372"/>
      <c r="K43" s="248"/>
    </row>
    <row r="44" spans="2:11" ht="12.75" customHeight="1">
      <c r="B44" s="251"/>
      <c r="C44" s="252"/>
      <c r="D44" s="250"/>
      <c r="E44" s="250"/>
      <c r="F44" s="250"/>
      <c r="G44" s="250"/>
      <c r="H44" s="250"/>
      <c r="I44" s="250"/>
      <c r="J44" s="250"/>
      <c r="K44" s="248"/>
    </row>
    <row r="45" spans="2:11" ht="15" customHeight="1">
      <c r="B45" s="251"/>
      <c r="C45" s="252"/>
      <c r="D45" s="372" t="s">
        <v>473</v>
      </c>
      <c r="E45" s="372"/>
      <c r="F45" s="372"/>
      <c r="G45" s="372"/>
      <c r="H45" s="372"/>
      <c r="I45" s="372"/>
      <c r="J45" s="372"/>
      <c r="K45" s="248"/>
    </row>
    <row r="46" spans="2:11" ht="15" customHeight="1">
      <c r="B46" s="251"/>
      <c r="C46" s="252"/>
      <c r="D46" s="252"/>
      <c r="E46" s="372" t="s">
        <v>474</v>
      </c>
      <c r="F46" s="372"/>
      <c r="G46" s="372"/>
      <c r="H46" s="372"/>
      <c r="I46" s="372"/>
      <c r="J46" s="372"/>
      <c r="K46" s="248"/>
    </row>
    <row r="47" spans="2:11" ht="15" customHeight="1">
      <c r="B47" s="251"/>
      <c r="C47" s="252"/>
      <c r="D47" s="252"/>
      <c r="E47" s="372" t="s">
        <v>475</v>
      </c>
      <c r="F47" s="372"/>
      <c r="G47" s="372"/>
      <c r="H47" s="372"/>
      <c r="I47" s="372"/>
      <c r="J47" s="372"/>
      <c r="K47" s="248"/>
    </row>
    <row r="48" spans="2:11" ht="15" customHeight="1">
      <c r="B48" s="251"/>
      <c r="C48" s="252"/>
      <c r="D48" s="252"/>
      <c r="E48" s="372" t="s">
        <v>476</v>
      </c>
      <c r="F48" s="372"/>
      <c r="G48" s="372"/>
      <c r="H48" s="372"/>
      <c r="I48" s="372"/>
      <c r="J48" s="372"/>
      <c r="K48" s="248"/>
    </row>
    <row r="49" spans="2:11" ht="15" customHeight="1">
      <c r="B49" s="251"/>
      <c r="C49" s="252"/>
      <c r="D49" s="372" t="s">
        <v>477</v>
      </c>
      <c r="E49" s="372"/>
      <c r="F49" s="372"/>
      <c r="G49" s="372"/>
      <c r="H49" s="372"/>
      <c r="I49" s="372"/>
      <c r="J49" s="372"/>
      <c r="K49" s="248"/>
    </row>
    <row r="50" spans="2:11" ht="25.5" customHeight="1">
      <c r="B50" s="247"/>
      <c r="C50" s="373" t="s">
        <v>478</v>
      </c>
      <c r="D50" s="373"/>
      <c r="E50" s="373"/>
      <c r="F50" s="373"/>
      <c r="G50" s="373"/>
      <c r="H50" s="373"/>
      <c r="I50" s="373"/>
      <c r="J50" s="373"/>
      <c r="K50" s="248"/>
    </row>
    <row r="51" spans="2:11" ht="5.25" customHeight="1">
      <c r="B51" s="247"/>
      <c r="C51" s="249"/>
      <c r="D51" s="249"/>
      <c r="E51" s="249"/>
      <c r="F51" s="249"/>
      <c r="G51" s="249"/>
      <c r="H51" s="249"/>
      <c r="I51" s="249"/>
      <c r="J51" s="249"/>
      <c r="K51" s="248"/>
    </row>
    <row r="52" spans="2:11" ht="15" customHeight="1">
      <c r="B52" s="247"/>
      <c r="C52" s="372" t="s">
        <v>479</v>
      </c>
      <c r="D52" s="372"/>
      <c r="E52" s="372"/>
      <c r="F52" s="372"/>
      <c r="G52" s="372"/>
      <c r="H52" s="372"/>
      <c r="I52" s="372"/>
      <c r="J52" s="372"/>
      <c r="K52" s="248"/>
    </row>
    <row r="53" spans="2:11" ht="15" customHeight="1">
      <c r="B53" s="247"/>
      <c r="C53" s="372" t="s">
        <v>480</v>
      </c>
      <c r="D53" s="372"/>
      <c r="E53" s="372"/>
      <c r="F53" s="372"/>
      <c r="G53" s="372"/>
      <c r="H53" s="372"/>
      <c r="I53" s="372"/>
      <c r="J53" s="372"/>
      <c r="K53" s="248"/>
    </row>
    <row r="54" spans="2:11" ht="12.75" customHeight="1">
      <c r="B54" s="247"/>
      <c r="C54" s="250"/>
      <c r="D54" s="250"/>
      <c r="E54" s="250"/>
      <c r="F54" s="250"/>
      <c r="G54" s="250"/>
      <c r="H54" s="250"/>
      <c r="I54" s="250"/>
      <c r="J54" s="250"/>
      <c r="K54" s="248"/>
    </row>
    <row r="55" spans="2:11" ht="15" customHeight="1">
      <c r="B55" s="247"/>
      <c r="C55" s="372" t="s">
        <v>481</v>
      </c>
      <c r="D55" s="372"/>
      <c r="E55" s="372"/>
      <c r="F55" s="372"/>
      <c r="G55" s="372"/>
      <c r="H55" s="372"/>
      <c r="I55" s="372"/>
      <c r="J55" s="372"/>
      <c r="K55" s="248"/>
    </row>
    <row r="56" spans="2:11" ht="15" customHeight="1">
      <c r="B56" s="247"/>
      <c r="C56" s="252"/>
      <c r="D56" s="372" t="s">
        <v>482</v>
      </c>
      <c r="E56" s="372"/>
      <c r="F56" s="372"/>
      <c r="G56" s="372"/>
      <c r="H56" s="372"/>
      <c r="I56" s="372"/>
      <c r="J56" s="372"/>
      <c r="K56" s="248"/>
    </row>
    <row r="57" spans="2:11" ht="15" customHeight="1">
      <c r="B57" s="247"/>
      <c r="C57" s="252"/>
      <c r="D57" s="372" t="s">
        <v>483</v>
      </c>
      <c r="E57" s="372"/>
      <c r="F57" s="372"/>
      <c r="G57" s="372"/>
      <c r="H57" s="372"/>
      <c r="I57" s="372"/>
      <c r="J57" s="372"/>
      <c r="K57" s="248"/>
    </row>
    <row r="58" spans="2:11" ht="15" customHeight="1">
      <c r="B58" s="247"/>
      <c r="C58" s="252"/>
      <c r="D58" s="372" t="s">
        <v>484</v>
      </c>
      <c r="E58" s="372"/>
      <c r="F58" s="372"/>
      <c r="G58" s="372"/>
      <c r="H58" s="372"/>
      <c r="I58" s="372"/>
      <c r="J58" s="372"/>
      <c r="K58" s="248"/>
    </row>
    <row r="59" spans="2:11" ht="15" customHeight="1">
      <c r="B59" s="247"/>
      <c r="C59" s="252"/>
      <c r="D59" s="372" t="s">
        <v>485</v>
      </c>
      <c r="E59" s="372"/>
      <c r="F59" s="372"/>
      <c r="G59" s="372"/>
      <c r="H59" s="372"/>
      <c r="I59" s="372"/>
      <c r="J59" s="372"/>
      <c r="K59" s="248"/>
    </row>
    <row r="60" spans="2:11" ht="15" customHeight="1">
      <c r="B60" s="247"/>
      <c r="C60" s="252"/>
      <c r="D60" s="371" t="s">
        <v>486</v>
      </c>
      <c r="E60" s="371"/>
      <c r="F60" s="371"/>
      <c r="G60" s="371"/>
      <c r="H60" s="371"/>
      <c r="I60" s="371"/>
      <c r="J60" s="371"/>
      <c r="K60" s="248"/>
    </row>
    <row r="61" spans="2:11" ht="15" customHeight="1">
      <c r="B61" s="247"/>
      <c r="C61" s="252"/>
      <c r="D61" s="372" t="s">
        <v>487</v>
      </c>
      <c r="E61" s="372"/>
      <c r="F61" s="372"/>
      <c r="G61" s="372"/>
      <c r="H61" s="372"/>
      <c r="I61" s="372"/>
      <c r="J61" s="372"/>
      <c r="K61" s="248"/>
    </row>
    <row r="62" spans="2:11" ht="12.75" customHeight="1">
      <c r="B62" s="247"/>
      <c r="C62" s="252"/>
      <c r="D62" s="252"/>
      <c r="E62" s="255"/>
      <c r="F62" s="252"/>
      <c r="G62" s="252"/>
      <c r="H62" s="252"/>
      <c r="I62" s="252"/>
      <c r="J62" s="252"/>
      <c r="K62" s="248"/>
    </row>
    <row r="63" spans="2:11" ht="15" customHeight="1">
      <c r="B63" s="247"/>
      <c r="C63" s="252"/>
      <c r="D63" s="372" t="s">
        <v>488</v>
      </c>
      <c r="E63" s="372"/>
      <c r="F63" s="372"/>
      <c r="G63" s="372"/>
      <c r="H63" s="372"/>
      <c r="I63" s="372"/>
      <c r="J63" s="372"/>
      <c r="K63" s="248"/>
    </row>
    <row r="64" spans="2:11" ht="15" customHeight="1">
      <c r="B64" s="247"/>
      <c r="C64" s="252"/>
      <c r="D64" s="371" t="s">
        <v>489</v>
      </c>
      <c r="E64" s="371"/>
      <c r="F64" s="371"/>
      <c r="G64" s="371"/>
      <c r="H64" s="371"/>
      <c r="I64" s="371"/>
      <c r="J64" s="371"/>
      <c r="K64" s="248"/>
    </row>
    <row r="65" spans="2:11" ht="15" customHeight="1">
      <c r="B65" s="247"/>
      <c r="C65" s="252"/>
      <c r="D65" s="372" t="s">
        <v>490</v>
      </c>
      <c r="E65" s="372"/>
      <c r="F65" s="372"/>
      <c r="G65" s="372"/>
      <c r="H65" s="372"/>
      <c r="I65" s="372"/>
      <c r="J65" s="372"/>
      <c r="K65" s="248"/>
    </row>
    <row r="66" spans="2:11" ht="15" customHeight="1">
      <c r="B66" s="247"/>
      <c r="C66" s="252"/>
      <c r="D66" s="372" t="s">
        <v>491</v>
      </c>
      <c r="E66" s="372"/>
      <c r="F66" s="372"/>
      <c r="G66" s="372"/>
      <c r="H66" s="372"/>
      <c r="I66" s="372"/>
      <c r="J66" s="372"/>
      <c r="K66" s="248"/>
    </row>
    <row r="67" spans="2:11" ht="15" customHeight="1">
      <c r="B67" s="247"/>
      <c r="C67" s="252"/>
      <c r="D67" s="372" t="s">
        <v>492</v>
      </c>
      <c r="E67" s="372"/>
      <c r="F67" s="372"/>
      <c r="G67" s="372"/>
      <c r="H67" s="372"/>
      <c r="I67" s="372"/>
      <c r="J67" s="372"/>
      <c r="K67" s="248"/>
    </row>
    <row r="68" spans="2:11" ht="15" customHeight="1">
      <c r="B68" s="247"/>
      <c r="C68" s="252"/>
      <c r="D68" s="372" t="s">
        <v>493</v>
      </c>
      <c r="E68" s="372"/>
      <c r="F68" s="372"/>
      <c r="G68" s="372"/>
      <c r="H68" s="372"/>
      <c r="I68" s="372"/>
      <c r="J68" s="372"/>
      <c r="K68" s="248"/>
    </row>
    <row r="69" spans="2:11" ht="12.75" customHeight="1">
      <c r="B69" s="256"/>
      <c r="C69" s="257"/>
      <c r="D69" s="257"/>
      <c r="E69" s="257"/>
      <c r="F69" s="257"/>
      <c r="G69" s="257"/>
      <c r="H69" s="257"/>
      <c r="I69" s="257"/>
      <c r="J69" s="257"/>
      <c r="K69" s="258"/>
    </row>
    <row r="70" spans="2:11" ht="18.75" customHeight="1">
      <c r="B70" s="259"/>
      <c r="C70" s="259"/>
      <c r="D70" s="259"/>
      <c r="E70" s="259"/>
      <c r="F70" s="259"/>
      <c r="G70" s="259"/>
      <c r="H70" s="259"/>
      <c r="I70" s="259"/>
      <c r="J70" s="259"/>
      <c r="K70" s="260"/>
    </row>
    <row r="71" spans="2:11" ht="18.75" customHeight="1">
      <c r="B71" s="260"/>
      <c r="C71" s="260"/>
      <c r="D71" s="260"/>
      <c r="E71" s="260"/>
      <c r="F71" s="260"/>
      <c r="G71" s="260"/>
      <c r="H71" s="260"/>
      <c r="I71" s="260"/>
      <c r="J71" s="260"/>
      <c r="K71" s="260"/>
    </row>
    <row r="72" spans="2:11" ht="7.5" customHeight="1">
      <c r="B72" s="261"/>
      <c r="C72" s="262"/>
      <c r="D72" s="262"/>
      <c r="E72" s="262"/>
      <c r="F72" s="262"/>
      <c r="G72" s="262"/>
      <c r="H72" s="262"/>
      <c r="I72" s="262"/>
      <c r="J72" s="262"/>
      <c r="K72" s="263"/>
    </row>
    <row r="73" spans="2:11" ht="45" customHeight="1">
      <c r="B73" s="264"/>
      <c r="C73" s="370" t="s">
        <v>87</v>
      </c>
      <c r="D73" s="370"/>
      <c r="E73" s="370"/>
      <c r="F73" s="370"/>
      <c r="G73" s="370"/>
      <c r="H73" s="370"/>
      <c r="I73" s="370"/>
      <c r="J73" s="370"/>
      <c r="K73" s="265"/>
    </row>
    <row r="74" spans="2:11" ht="17.25" customHeight="1">
      <c r="B74" s="264"/>
      <c r="C74" s="266" t="s">
        <v>494</v>
      </c>
      <c r="D74" s="266"/>
      <c r="E74" s="266"/>
      <c r="F74" s="266" t="s">
        <v>495</v>
      </c>
      <c r="G74" s="267"/>
      <c r="H74" s="266" t="s">
        <v>98</v>
      </c>
      <c r="I74" s="266" t="s">
        <v>54</v>
      </c>
      <c r="J74" s="266" t="s">
        <v>496</v>
      </c>
      <c r="K74" s="265"/>
    </row>
    <row r="75" spans="2:11" ht="17.25" customHeight="1">
      <c r="B75" s="264"/>
      <c r="C75" s="268" t="s">
        <v>497</v>
      </c>
      <c r="D75" s="268"/>
      <c r="E75" s="268"/>
      <c r="F75" s="269" t="s">
        <v>498</v>
      </c>
      <c r="G75" s="270"/>
      <c r="H75" s="268"/>
      <c r="I75" s="268"/>
      <c r="J75" s="268" t="s">
        <v>499</v>
      </c>
      <c r="K75" s="265"/>
    </row>
    <row r="76" spans="2:11" ht="5.25" customHeight="1">
      <c r="B76" s="264"/>
      <c r="C76" s="271"/>
      <c r="D76" s="271"/>
      <c r="E76" s="271"/>
      <c r="F76" s="271"/>
      <c r="G76" s="272"/>
      <c r="H76" s="271"/>
      <c r="I76" s="271"/>
      <c r="J76" s="271"/>
      <c r="K76" s="265"/>
    </row>
    <row r="77" spans="2:11" ht="15" customHeight="1">
      <c r="B77" s="264"/>
      <c r="C77" s="254" t="s">
        <v>50</v>
      </c>
      <c r="D77" s="271"/>
      <c r="E77" s="271"/>
      <c r="F77" s="273" t="s">
        <v>500</v>
      </c>
      <c r="G77" s="272"/>
      <c r="H77" s="254" t="s">
        <v>501</v>
      </c>
      <c r="I77" s="254" t="s">
        <v>502</v>
      </c>
      <c r="J77" s="254">
        <v>20</v>
      </c>
      <c r="K77" s="265"/>
    </row>
    <row r="78" spans="2:11" ht="15" customHeight="1">
      <c r="B78" s="264"/>
      <c r="C78" s="254" t="s">
        <v>503</v>
      </c>
      <c r="D78" s="254"/>
      <c r="E78" s="254"/>
      <c r="F78" s="273" t="s">
        <v>500</v>
      </c>
      <c r="G78" s="272"/>
      <c r="H78" s="254" t="s">
        <v>504</v>
      </c>
      <c r="I78" s="254" t="s">
        <v>502</v>
      </c>
      <c r="J78" s="254">
        <v>120</v>
      </c>
      <c r="K78" s="265"/>
    </row>
    <row r="79" spans="2:11" ht="15" customHeight="1">
      <c r="B79" s="274"/>
      <c r="C79" s="254" t="s">
        <v>505</v>
      </c>
      <c r="D79" s="254"/>
      <c r="E79" s="254"/>
      <c r="F79" s="273" t="s">
        <v>506</v>
      </c>
      <c r="G79" s="272"/>
      <c r="H79" s="254" t="s">
        <v>507</v>
      </c>
      <c r="I79" s="254" t="s">
        <v>502</v>
      </c>
      <c r="J79" s="254">
        <v>50</v>
      </c>
      <c r="K79" s="265"/>
    </row>
    <row r="80" spans="2:11" ht="15" customHeight="1">
      <c r="B80" s="274"/>
      <c r="C80" s="254" t="s">
        <v>508</v>
      </c>
      <c r="D80" s="254"/>
      <c r="E80" s="254"/>
      <c r="F80" s="273" t="s">
        <v>500</v>
      </c>
      <c r="G80" s="272"/>
      <c r="H80" s="254" t="s">
        <v>509</v>
      </c>
      <c r="I80" s="254" t="s">
        <v>510</v>
      </c>
      <c r="J80" s="254"/>
      <c r="K80" s="265"/>
    </row>
    <row r="81" spans="2:11" ht="15" customHeight="1">
      <c r="B81" s="274"/>
      <c r="C81" s="275" t="s">
        <v>511</v>
      </c>
      <c r="D81" s="275"/>
      <c r="E81" s="275"/>
      <c r="F81" s="276" t="s">
        <v>506</v>
      </c>
      <c r="G81" s="275"/>
      <c r="H81" s="275" t="s">
        <v>512</v>
      </c>
      <c r="I81" s="275" t="s">
        <v>502</v>
      </c>
      <c r="J81" s="275">
        <v>15</v>
      </c>
      <c r="K81" s="265"/>
    </row>
    <row r="82" spans="2:11" ht="15" customHeight="1">
      <c r="B82" s="274"/>
      <c r="C82" s="275" t="s">
        <v>513</v>
      </c>
      <c r="D82" s="275"/>
      <c r="E82" s="275"/>
      <c r="F82" s="276" t="s">
        <v>506</v>
      </c>
      <c r="G82" s="275"/>
      <c r="H82" s="275" t="s">
        <v>514</v>
      </c>
      <c r="I82" s="275" t="s">
        <v>502</v>
      </c>
      <c r="J82" s="275">
        <v>15</v>
      </c>
      <c r="K82" s="265"/>
    </row>
    <row r="83" spans="2:11" ht="15" customHeight="1">
      <c r="B83" s="274"/>
      <c r="C83" s="275" t="s">
        <v>515</v>
      </c>
      <c r="D83" s="275"/>
      <c r="E83" s="275"/>
      <c r="F83" s="276" t="s">
        <v>506</v>
      </c>
      <c r="G83" s="275"/>
      <c r="H83" s="275" t="s">
        <v>516</v>
      </c>
      <c r="I83" s="275" t="s">
        <v>502</v>
      </c>
      <c r="J83" s="275">
        <v>20</v>
      </c>
      <c r="K83" s="265"/>
    </row>
    <row r="84" spans="2:11" ht="15" customHeight="1">
      <c r="B84" s="274"/>
      <c r="C84" s="275" t="s">
        <v>517</v>
      </c>
      <c r="D84" s="275"/>
      <c r="E84" s="275"/>
      <c r="F84" s="276" t="s">
        <v>506</v>
      </c>
      <c r="G84" s="275"/>
      <c r="H84" s="275" t="s">
        <v>518</v>
      </c>
      <c r="I84" s="275" t="s">
        <v>502</v>
      </c>
      <c r="J84" s="275">
        <v>20</v>
      </c>
      <c r="K84" s="265"/>
    </row>
    <row r="85" spans="2:11" ht="15" customHeight="1">
      <c r="B85" s="274"/>
      <c r="C85" s="254" t="s">
        <v>519</v>
      </c>
      <c r="D85" s="254"/>
      <c r="E85" s="254"/>
      <c r="F85" s="273" t="s">
        <v>506</v>
      </c>
      <c r="G85" s="272"/>
      <c r="H85" s="254" t="s">
        <v>520</v>
      </c>
      <c r="I85" s="254" t="s">
        <v>502</v>
      </c>
      <c r="J85" s="254">
        <v>50</v>
      </c>
      <c r="K85" s="265"/>
    </row>
    <row r="86" spans="2:11" ht="15" customHeight="1">
      <c r="B86" s="274"/>
      <c r="C86" s="254" t="s">
        <v>521</v>
      </c>
      <c r="D86" s="254"/>
      <c r="E86" s="254"/>
      <c r="F86" s="273" t="s">
        <v>506</v>
      </c>
      <c r="G86" s="272"/>
      <c r="H86" s="254" t="s">
        <v>522</v>
      </c>
      <c r="I86" s="254" t="s">
        <v>502</v>
      </c>
      <c r="J86" s="254">
        <v>20</v>
      </c>
      <c r="K86" s="265"/>
    </row>
    <row r="87" spans="2:11" ht="15" customHeight="1">
      <c r="B87" s="274"/>
      <c r="C87" s="254" t="s">
        <v>523</v>
      </c>
      <c r="D87" s="254"/>
      <c r="E87" s="254"/>
      <c r="F87" s="273" t="s">
        <v>506</v>
      </c>
      <c r="G87" s="272"/>
      <c r="H87" s="254" t="s">
        <v>524</v>
      </c>
      <c r="I87" s="254" t="s">
        <v>502</v>
      </c>
      <c r="J87" s="254">
        <v>20</v>
      </c>
      <c r="K87" s="265"/>
    </row>
    <row r="88" spans="2:11" ht="15" customHeight="1">
      <c r="B88" s="274"/>
      <c r="C88" s="254" t="s">
        <v>525</v>
      </c>
      <c r="D88" s="254"/>
      <c r="E88" s="254"/>
      <c r="F88" s="273" t="s">
        <v>506</v>
      </c>
      <c r="G88" s="272"/>
      <c r="H88" s="254" t="s">
        <v>526</v>
      </c>
      <c r="I88" s="254" t="s">
        <v>502</v>
      </c>
      <c r="J88" s="254">
        <v>50</v>
      </c>
      <c r="K88" s="265"/>
    </row>
    <row r="89" spans="2:11" ht="15" customHeight="1">
      <c r="B89" s="274"/>
      <c r="C89" s="254" t="s">
        <v>527</v>
      </c>
      <c r="D89" s="254"/>
      <c r="E89" s="254"/>
      <c r="F89" s="273" t="s">
        <v>506</v>
      </c>
      <c r="G89" s="272"/>
      <c r="H89" s="254" t="s">
        <v>527</v>
      </c>
      <c r="I89" s="254" t="s">
        <v>502</v>
      </c>
      <c r="J89" s="254">
        <v>50</v>
      </c>
      <c r="K89" s="265"/>
    </row>
    <row r="90" spans="2:11" ht="15" customHeight="1">
      <c r="B90" s="274"/>
      <c r="C90" s="254" t="s">
        <v>103</v>
      </c>
      <c r="D90" s="254"/>
      <c r="E90" s="254"/>
      <c r="F90" s="273" t="s">
        <v>506</v>
      </c>
      <c r="G90" s="272"/>
      <c r="H90" s="254" t="s">
        <v>528</v>
      </c>
      <c r="I90" s="254" t="s">
        <v>502</v>
      </c>
      <c r="J90" s="254">
        <v>255</v>
      </c>
      <c r="K90" s="265"/>
    </row>
    <row r="91" spans="2:11" ht="15" customHeight="1">
      <c r="B91" s="274"/>
      <c r="C91" s="254" t="s">
        <v>529</v>
      </c>
      <c r="D91" s="254"/>
      <c r="E91" s="254"/>
      <c r="F91" s="273" t="s">
        <v>500</v>
      </c>
      <c r="G91" s="272"/>
      <c r="H91" s="254" t="s">
        <v>530</v>
      </c>
      <c r="I91" s="254" t="s">
        <v>531</v>
      </c>
      <c r="J91" s="254"/>
      <c r="K91" s="265"/>
    </row>
    <row r="92" spans="2:11" ht="15" customHeight="1">
      <c r="B92" s="274"/>
      <c r="C92" s="254" t="s">
        <v>532</v>
      </c>
      <c r="D92" s="254"/>
      <c r="E92" s="254"/>
      <c r="F92" s="273" t="s">
        <v>500</v>
      </c>
      <c r="G92" s="272"/>
      <c r="H92" s="254" t="s">
        <v>533</v>
      </c>
      <c r="I92" s="254" t="s">
        <v>534</v>
      </c>
      <c r="J92" s="254"/>
      <c r="K92" s="265"/>
    </row>
    <row r="93" spans="2:11" ht="15" customHeight="1">
      <c r="B93" s="274"/>
      <c r="C93" s="254" t="s">
        <v>535</v>
      </c>
      <c r="D93" s="254"/>
      <c r="E93" s="254"/>
      <c r="F93" s="273" t="s">
        <v>500</v>
      </c>
      <c r="G93" s="272"/>
      <c r="H93" s="254" t="s">
        <v>535</v>
      </c>
      <c r="I93" s="254" t="s">
        <v>534</v>
      </c>
      <c r="J93" s="254"/>
      <c r="K93" s="265"/>
    </row>
    <row r="94" spans="2:11" ht="15" customHeight="1">
      <c r="B94" s="274"/>
      <c r="C94" s="254" t="s">
        <v>35</v>
      </c>
      <c r="D94" s="254"/>
      <c r="E94" s="254"/>
      <c r="F94" s="273" t="s">
        <v>500</v>
      </c>
      <c r="G94" s="272"/>
      <c r="H94" s="254" t="s">
        <v>536</v>
      </c>
      <c r="I94" s="254" t="s">
        <v>534</v>
      </c>
      <c r="J94" s="254"/>
      <c r="K94" s="265"/>
    </row>
    <row r="95" spans="2:11" ht="15" customHeight="1">
      <c r="B95" s="274"/>
      <c r="C95" s="254" t="s">
        <v>45</v>
      </c>
      <c r="D95" s="254"/>
      <c r="E95" s="254"/>
      <c r="F95" s="273" t="s">
        <v>500</v>
      </c>
      <c r="G95" s="272"/>
      <c r="H95" s="254" t="s">
        <v>537</v>
      </c>
      <c r="I95" s="254" t="s">
        <v>534</v>
      </c>
      <c r="J95" s="254"/>
      <c r="K95" s="265"/>
    </row>
    <row r="96" spans="2:11" ht="15" customHeight="1">
      <c r="B96" s="277"/>
      <c r="C96" s="278"/>
      <c r="D96" s="278"/>
      <c r="E96" s="278"/>
      <c r="F96" s="278"/>
      <c r="G96" s="278"/>
      <c r="H96" s="278"/>
      <c r="I96" s="278"/>
      <c r="J96" s="278"/>
      <c r="K96" s="279"/>
    </row>
    <row r="97" spans="2:11" ht="18.75" customHeight="1">
      <c r="B97" s="280"/>
      <c r="C97" s="281"/>
      <c r="D97" s="281"/>
      <c r="E97" s="281"/>
      <c r="F97" s="281"/>
      <c r="G97" s="281"/>
      <c r="H97" s="281"/>
      <c r="I97" s="281"/>
      <c r="J97" s="281"/>
      <c r="K97" s="280"/>
    </row>
    <row r="98" spans="2:11" ht="18.75" customHeight="1">
      <c r="B98" s="260"/>
      <c r="C98" s="260"/>
      <c r="D98" s="260"/>
      <c r="E98" s="260"/>
      <c r="F98" s="260"/>
      <c r="G98" s="260"/>
      <c r="H98" s="260"/>
      <c r="I98" s="260"/>
      <c r="J98" s="260"/>
      <c r="K98" s="260"/>
    </row>
    <row r="99" spans="2:11" ht="7.5" customHeight="1">
      <c r="B99" s="261"/>
      <c r="C99" s="262"/>
      <c r="D99" s="262"/>
      <c r="E99" s="262"/>
      <c r="F99" s="262"/>
      <c r="G99" s="262"/>
      <c r="H99" s="262"/>
      <c r="I99" s="262"/>
      <c r="J99" s="262"/>
      <c r="K99" s="263"/>
    </row>
    <row r="100" spans="2:11" ht="45" customHeight="1">
      <c r="B100" s="264"/>
      <c r="C100" s="370" t="s">
        <v>538</v>
      </c>
      <c r="D100" s="370"/>
      <c r="E100" s="370"/>
      <c r="F100" s="370"/>
      <c r="G100" s="370"/>
      <c r="H100" s="370"/>
      <c r="I100" s="370"/>
      <c r="J100" s="370"/>
      <c r="K100" s="265"/>
    </row>
    <row r="101" spans="2:11" ht="17.25" customHeight="1">
      <c r="B101" s="264"/>
      <c r="C101" s="266" t="s">
        <v>494</v>
      </c>
      <c r="D101" s="266"/>
      <c r="E101" s="266"/>
      <c r="F101" s="266" t="s">
        <v>495</v>
      </c>
      <c r="G101" s="267"/>
      <c r="H101" s="266" t="s">
        <v>98</v>
      </c>
      <c r="I101" s="266" t="s">
        <v>54</v>
      </c>
      <c r="J101" s="266" t="s">
        <v>496</v>
      </c>
      <c r="K101" s="265"/>
    </row>
    <row r="102" spans="2:11" ht="17.25" customHeight="1">
      <c r="B102" s="264"/>
      <c r="C102" s="268" t="s">
        <v>497</v>
      </c>
      <c r="D102" s="268"/>
      <c r="E102" s="268"/>
      <c r="F102" s="269" t="s">
        <v>498</v>
      </c>
      <c r="G102" s="270"/>
      <c r="H102" s="268"/>
      <c r="I102" s="268"/>
      <c r="J102" s="268" t="s">
        <v>499</v>
      </c>
      <c r="K102" s="265"/>
    </row>
    <row r="103" spans="2:11" ht="5.25" customHeight="1">
      <c r="B103" s="264"/>
      <c r="C103" s="266"/>
      <c r="D103" s="266"/>
      <c r="E103" s="266"/>
      <c r="F103" s="266"/>
      <c r="G103" s="282"/>
      <c r="H103" s="266"/>
      <c r="I103" s="266"/>
      <c r="J103" s="266"/>
      <c r="K103" s="265"/>
    </row>
    <row r="104" spans="2:11" ht="15" customHeight="1">
      <c r="B104" s="264"/>
      <c r="C104" s="254" t="s">
        <v>50</v>
      </c>
      <c r="D104" s="271"/>
      <c r="E104" s="271"/>
      <c r="F104" s="273" t="s">
        <v>500</v>
      </c>
      <c r="G104" s="282"/>
      <c r="H104" s="254" t="s">
        <v>539</v>
      </c>
      <c r="I104" s="254" t="s">
        <v>502</v>
      </c>
      <c r="J104" s="254">
        <v>20</v>
      </c>
      <c r="K104" s="265"/>
    </row>
    <row r="105" spans="2:11" ht="15" customHeight="1">
      <c r="B105" s="264"/>
      <c r="C105" s="254" t="s">
        <v>503</v>
      </c>
      <c r="D105" s="254"/>
      <c r="E105" s="254"/>
      <c r="F105" s="273" t="s">
        <v>500</v>
      </c>
      <c r="G105" s="254"/>
      <c r="H105" s="254" t="s">
        <v>539</v>
      </c>
      <c r="I105" s="254" t="s">
        <v>502</v>
      </c>
      <c r="J105" s="254">
        <v>120</v>
      </c>
      <c r="K105" s="265"/>
    </row>
    <row r="106" spans="2:11" ht="15" customHeight="1">
      <c r="B106" s="274"/>
      <c r="C106" s="254" t="s">
        <v>505</v>
      </c>
      <c r="D106" s="254"/>
      <c r="E106" s="254"/>
      <c r="F106" s="273" t="s">
        <v>506</v>
      </c>
      <c r="G106" s="254"/>
      <c r="H106" s="254" t="s">
        <v>539</v>
      </c>
      <c r="I106" s="254" t="s">
        <v>502</v>
      </c>
      <c r="J106" s="254">
        <v>50</v>
      </c>
      <c r="K106" s="265"/>
    </row>
    <row r="107" spans="2:11" ht="15" customHeight="1">
      <c r="B107" s="274"/>
      <c r="C107" s="254" t="s">
        <v>508</v>
      </c>
      <c r="D107" s="254"/>
      <c r="E107" s="254"/>
      <c r="F107" s="273" t="s">
        <v>500</v>
      </c>
      <c r="G107" s="254"/>
      <c r="H107" s="254" t="s">
        <v>539</v>
      </c>
      <c r="I107" s="254" t="s">
        <v>510</v>
      </c>
      <c r="J107" s="254"/>
      <c r="K107" s="265"/>
    </row>
    <row r="108" spans="2:11" ht="15" customHeight="1">
      <c r="B108" s="274"/>
      <c r="C108" s="254" t="s">
        <v>519</v>
      </c>
      <c r="D108" s="254"/>
      <c r="E108" s="254"/>
      <c r="F108" s="273" t="s">
        <v>506</v>
      </c>
      <c r="G108" s="254"/>
      <c r="H108" s="254" t="s">
        <v>539</v>
      </c>
      <c r="I108" s="254" t="s">
        <v>502</v>
      </c>
      <c r="J108" s="254">
        <v>50</v>
      </c>
      <c r="K108" s="265"/>
    </row>
    <row r="109" spans="2:11" ht="15" customHeight="1">
      <c r="B109" s="274"/>
      <c r="C109" s="254" t="s">
        <v>527</v>
      </c>
      <c r="D109" s="254"/>
      <c r="E109" s="254"/>
      <c r="F109" s="273" t="s">
        <v>506</v>
      </c>
      <c r="G109" s="254"/>
      <c r="H109" s="254" t="s">
        <v>539</v>
      </c>
      <c r="I109" s="254" t="s">
        <v>502</v>
      </c>
      <c r="J109" s="254">
        <v>50</v>
      </c>
      <c r="K109" s="265"/>
    </row>
    <row r="110" spans="2:11" ht="15" customHeight="1">
      <c r="B110" s="274"/>
      <c r="C110" s="254" t="s">
        <v>525</v>
      </c>
      <c r="D110" s="254"/>
      <c r="E110" s="254"/>
      <c r="F110" s="273" t="s">
        <v>506</v>
      </c>
      <c r="G110" s="254"/>
      <c r="H110" s="254" t="s">
        <v>539</v>
      </c>
      <c r="I110" s="254" t="s">
        <v>502</v>
      </c>
      <c r="J110" s="254">
        <v>50</v>
      </c>
      <c r="K110" s="265"/>
    </row>
    <row r="111" spans="2:11" ht="15" customHeight="1">
      <c r="B111" s="274"/>
      <c r="C111" s="254" t="s">
        <v>50</v>
      </c>
      <c r="D111" s="254"/>
      <c r="E111" s="254"/>
      <c r="F111" s="273" t="s">
        <v>500</v>
      </c>
      <c r="G111" s="254"/>
      <c r="H111" s="254" t="s">
        <v>540</v>
      </c>
      <c r="I111" s="254" t="s">
        <v>502</v>
      </c>
      <c r="J111" s="254">
        <v>20</v>
      </c>
      <c r="K111" s="265"/>
    </row>
    <row r="112" spans="2:11" ht="15" customHeight="1">
      <c r="B112" s="274"/>
      <c r="C112" s="254" t="s">
        <v>541</v>
      </c>
      <c r="D112" s="254"/>
      <c r="E112" s="254"/>
      <c r="F112" s="273" t="s">
        <v>500</v>
      </c>
      <c r="G112" s="254"/>
      <c r="H112" s="254" t="s">
        <v>542</v>
      </c>
      <c r="I112" s="254" t="s">
        <v>502</v>
      </c>
      <c r="J112" s="254">
        <v>120</v>
      </c>
      <c r="K112" s="265"/>
    </row>
    <row r="113" spans="2:11" ht="15" customHeight="1">
      <c r="B113" s="274"/>
      <c r="C113" s="254" t="s">
        <v>35</v>
      </c>
      <c r="D113" s="254"/>
      <c r="E113" s="254"/>
      <c r="F113" s="273" t="s">
        <v>500</v>
      </c>
      <c r="G113" s="254"/>
      <c r="H113" s="254" t="s">
        <v>543</v>
      </c>
      <c r="I113" s="254" t="s">
        <v>534</v>
      </c>
      <c r="J113" s="254"/>
      <c r="K113" s="265"/>
    </row>
    <row r="114" spans="2:11" ht="15" customHeight="1">
      <c r="B114" s="274"/>
      <c r="C114" s="254" t="s">
        <v>45</v>
      </c>
      <c r="D114" s="254"/>
      <c r="E114" s="254"/>
      <c r="F114" s="273" t="s">
        <v>500</v>
      </c>
      <c r="G114" s="254"/>
      <c r="H114" s="254" t="s">
        <v>544</v>
      </c>
      <c r="I114" s="254" t="s">
        <v>534</v>
      </c>
      <c r="J114" s="254"/>
      <c r="K114" s="265"/>
    </row>
    <row r="115" spans="2:11" ht="15" customHeight="1">
      <c r="B115" s="274"/>
      <c r="C115" s="254" t="s">
        <v>54</v>
      </c>
      <c r="D115" s="254"/>
      <c r="E115" s="254"/>
      <c r="F115" s="273" t="s">
        <v>500</v>
      </c>
      <c r="G115" s="254"/>
      <c r="H115" s="254" t="s">
        <v>545</v>
      </c>
      <c r="I115" s="254" t="s">
        <v>546</v>
      </c>
      <c r="J115" s="254"/>
      <c r="K115" s="265"/>
    </row>
    <row r="116" spans="2:11" ht="15" customHeight="1">
      <c r="B116" s="277"/>
      <c r="C116" s="283"/>
      <c r="D116" s="283"/>
      <c r="E116" s="283"/>
      <c r="F116" s="283"/>
      <c r="G116" s="283"/>
      <c r="H116" s="283"/>
      <c r="I116" s="283"/>
      <c r="J116" s="283"/>
      <c r="K116" s="279"/>
    </row>
    <row r="117" spans="2:11" ht="18.75" customHeight="1">
      <c r="B117" s="284"/>
      <c r="C117" s="250"/>
      <c r="D117" s="250"/>
      <c r="E117" s="250"/>
      <c r="F117" s="285"/>
      <c r="G117" s="250"/>
      <c r="H117" s="250"/>
      <c r="I117" s="250"/>
      <c r="J117" s="250"/>
      <c r="K117" s="284"/>
    </row>
    <row r="118" spans="2:11" ht="18.75" customHeight="1">
      <c r="B118" s="260"/>
      <c r="C118" s="260"/>
      <c r="D118" s="260"/>
      <c r="E118" s="260"/>
      <c r="F118" s="260"/>
      <c r="G118" s="260"/>
      <c r="H118" s="260"/>
      <c r="I118" s="260"/>
      <c r="J118" s="260"/>
      <c r="K118" s="260"/>
    </row>
    <row r="119" spans="2:11" ht="7.5" customHeight="1">
      <c r="B119" s="286"/>
      <c r="C119" s="287"/>
      <c r="D119" s="287"/>
      <c r="E119" s="287"/>
      <c r="F119" s="287"/>
      <c r="G119" s="287"/>
      <c r="H119" s="287"/>
      <c r="I119" s="287"/>
      <c r="J119" s="287"/>
      <c r="K119" s="288"/>
    </row>
    <row r="120" spans="2:11" ht="45" customHeight="1">
      <c r="B120" s="289"/>
      <c r="C120" s="369" t="s">
        <v>547</v>
      </c>
      <c r="D120" s="369"/>
      <c r="E120" s="369"/>
      <c r="F120" s="369"/>
      <c r="G120" s="369"/>
      <c r="H120" s="369"/>
      <c r="I120" s="369"/>
      <c r="J120" s="369"/>
      <c r="K120" s="290"/>
    </row>
    <row r="121" spans="2:11" ht="17.25" customHeight="1">
      <c r="B121" s="291"/>
      <c r="C121" s="266" t="s">
        <v>494</v>
      </c>
      <c r="D121" s="266"/>
      <c r="E121" s="266"/>
      <c r="F121" s="266" t="s">
        <v>495</v>
      </c>
      <c r="G121" s="267"/>
      <c r="H121" s="266" t="s">
        <v>98</v>
      </c>
      <c r="I121" s="266" t="s">
        <v>54</v>
      </c>
      <c r="J121" s="266" t="s">
        <v>496</v>
      </c>
      <c r="K121" s="292"/>
    </row>
    <row r="122" spans="2:11" ht="17.25" customHeight="1">
      <c r="B122" s="291"/>
      <c r="C122" s="268" t="s">
        <v>497</v>
      </c>
      <c r="D122" s="268"/>
      <c r="E122" s="268"/>
      <c r="F122" s="269" t="s">
        <v>498</v>
      </c>
      <c r="G122" s="270"/>
      <c r="H122" s="268"/>
      <c r="I122" s="268"/>
      <c r="J122" s="268" t="s">
        <v>499</v>
      </c>
      <c r="K122" s="292"/>
    </row>
    <row r="123" spans="2:11" ht="5.25" customHeight="1">
      <c r="B123" s="293"/>
      <c r="C123" s="271"/>
      <c r="D123" s="271"/>
      <c r="E123" s="271"/>
      <c r="F123" s="271"/>
      <c r="G123" s="254"/>
      <c r="H123" s="271"/>
      <c r="I123" s="271"/>
      <c r="J123" s="271"/>
      <c r="K123" s="294"/>
    </row>
    <row r="124" spans="2:11" ht="15" customHeight="1">
      <c r="B124" s="293"/>
      <c r="C124" s="254" t="s">
        <v>503</v>
      </c>
      <c r="D124" s="271"/>
      <c r="E124" s="271"/>
      <c r="F124" s="273" t="s">
        <v>500</v>
      </c>
      <c r="G124" s="254"/>
      <c r="H124" s="254" t="s">
        <v>539</v>
      </c>
      <c r="I124" s="254" t="s">
        <v>502</v>
      </c>
      <c r="J124" s="254">
        <v>120</v>
      </c>
      <c r="K124" s="295"/>
    </row>
    <row r="125" spans="2:11" ht="15" customHeight="1">
      <c r="B125" s="293"/>
      <c r="C125" s="254" t="s">
        <v>548</v>
      </c>
      <c r="D125" s="254"/>
      <c r="E125" s="254"/>
      <c r="F125" s="273" t="s">
        <v>500</v>
      </c>
      <c r="G125" s="254"/>
      <c r="H125" s="254" t="s">
        <v>549</v>
      </c>
      <c r="I125" s="254" t="s">
        <v>502</v>
      </c>
      <c r="J125" s="254" t="s">
        <v>550</v>
      </c>
      <c r="K125" s="295"/>
    </row>
    <row r="126" spans="2:11" ht="15" customHeight="1">
      <c r="B126" s="293"/>
      <c r="C126" s="254" t="s">
        <v>449</v>
      </c>
      <c r="D126" s="254"/>
      <c r="E126" s="254"/>
      <c r="F126" s="273" t="s">
        <v>500</v>
      </c>
      <c r="G126" s="254"/>
      <c r="H126" s="254" t="s">
        <v>551</v>
      </c>
      <c r="I126" s="254" t="s">
        <v>502</v>
      </c>
      <c r="J126" s="254" t="s">
        <v>550</v>
      </c>
      <c r="K126" s="295"/>
    </row>
    <row r="127" spans="2:11" ht="15" customHeight="1">
      <c r="B127" s="293"/>
      <c r="C127" s="254" t="s">
        <v>511</v>
      </c>
      <c r="D127" s="254"/>
      <c r="E127" s="254"/>
      <c r="F127" s="273" t="s">
        <v>506</v>
      </c>
      <c r="G127" s="254"/>
      <c r="H127" s="254" t="s">
        <v>512</v>
      </c>
      <c r="I127" s="254" t="s">
        <v>502</v>
      </c>
      <c r="J127" s="254">
        <v>15</v>
      </c>
      <c r="K127" s="295"/>
    </row>
    <row r="128" spans="2:11" ht="15" customHeight="1">
      <c r="B128" s="293"/>
      <c r="C128" s="275" t="s">
        <v>513</v>
      </c>
      <c r="D128" s="275"/>
      <c r="E128" s="275"/>
      <c r="F128" s="276" t="s">
        <v>506</v>
      </c>
      <c r="G128" s="275"/>
      <c r="H128" s="275" t="s">
        <v>514</v>
      </c>
      <c r="I128" s="275" t="s">
        <v>502</v>
      </c>
      <c r="J128" s="275">
        <v>15</v>
      </c>
      <c r="K128" s="295"/>
    </row>
    <row r="129" spans="2:11" ht="15" customHeight="1">
      <c r="B129" s="293"/>
      <c r="C129" s="275" t="s">
        <v>515</v>
      </c>
      <c r="D129" s="275"/>
      <c r="E129" s="275"/>
      <c r="F129" s="276" t="s">
        <v>506</v>
      </c>
      <c r="G129" s="275"/>
      <c r="H129" s="275" t="s">
        <v>516</v>
      </c>
      <c r="I129" s="275" t="s">
        <v>502</v>
      </c>
      <c r="J129" s="275">
        <v>20</v>
      </c>
      <c r="K129" s="295"/>
    </row>
    <row r="130" spans="2:11" ht="15" customHeight="1">
      <c r="B130" s="293"/>
      <c r="C130" s="275" t="s">
        <v>517</v>
      </c>
      <c r="D130" s="275"/>
      <c r="E130" s="275"/>
      <c r="F130" s="276" t="s">
        <v>506</v>
      </c>
      <c r="G130" s="275"/>
      <c r="H130" s="275" t="s">
        <v>518</v>
      </c>
      <c r="I130" s="275" t="s">
        <v>502</v>
      </c>
      <c r="J130" s="275">
        <v>20</v>
      </c>
      <c r="K130" s="295"/>
    </row>
    <row r="131" spans="2:11" ht="15" customHeight="1">
      <c r="B131" s="293"/>
      <c r="C131" s="254" t="s">
        <v>505</v>
      </c>
      <c r="D131" s="254"/>
      <c r="E131" s="254"/>
      <c r="F131" s="273" t="s">
        <v>506</v>
      </c>
      <c r="G131" s="254"/>
      <c r="H131" s="254" t="s">
        <v>539</v>
      </c>
      <c r="I131" s="254" t="s">
        <v>502</v>
      </c>
      <c r="J131" s="254">
        <v>50</v>
      </c>
      <c r="K131" s="295"/>
    </row>
    <row r="132" spans="2:11" ht="15" customHeight="1">
      <c r="B132" s="293"/>
      <c r="C132" s="254" t="s">
        <v>519</v>
      </c>
      <c r="D132" s="254"/>
      <c r="E132" s="254"/>
      <c r="F132" s="273" t="s">
        <v>506</v>
      </c>
      <c r="G132" s="254"/>
      <c r="H132" s="254" t="s">
        <v>539</v>
      </c>
      <c r="I132" s="254" t="s">
        <v>502</v>
      </c>
      <c r="J132" s="254">
        <v>50</v>
      </c>
      <c r="K132" s="295"/>
    </row>
    <row r="133" spans="2:11" ht="15" customHeight="1">
      <c r="B133" s="293"/>
      <c r="C133" s="254" t="s">
        <v>525</v>
      </c>
      <c r="D133" s="254"/>
      <c r="E133" s="254"/>
      <c r="F133" s="273" t="s">
        <v>506</v>
      </c>
      <c r="G133" s="254"/>
      <c r="H133" s="254" t="s">
        <v>539</v>
      </c>
      <c r="I133" s="254" t="s">
        <v>502</v>
      </c>
      <c r="J133" s="254">
        <v>50</v>
      </c>
      <c r="K133" s="295"/>
    </row>
    <row r="134" spans="2:11" ht="15" customHeight="1">
      <c r="B134" s="293"/>
      <c r="C134" s="254" t="s">
        <v>527</v>
      </c>
      <c r="D134" s="254"/>
      <c r="E134" s="254"/>
      <c r="F134" s="273" t="s">
        <v>506</v>
      </c>
      <c r="G134" s="254"/>
      <c r="H134" s="254" t="s">
        <v>539</v>
      </c>
      <c r="I134" s="254" t="s">
        <v>502</v>
      </c>
      <c r="J134" s="254">
        <v>50</v>
      </c>
      <c r="K134" s="295"/>
    </row>
    <row r="135" spans="2:11" ht="15" customHeight="1">
      <c r="B135" s="293"/>
      <c r="C135" s="254" t="s">
        <v>103</v>
      </c>
      <c r="D135" s="254"/>
      <c r="E135" s="254"/>
      <c r="F135" s="273" t="s">
        <v>506</v>
      </c>
      <c r="G135" s="254"/>
      <c r="H135" s="254" t="s">
        <v>552</v>
      </c>
      <c r="I135" s="254" t="s">
        <v>502</v>
      </c>
      <c r="J135" s="254">
        <v>255</v>
      </c>
      <c r="K135" s="295"/>
    </row>
    <row r="136" spans="2:11" ht="15" customHeight="1">
      <c r="B136" s="293"/>
      <c r="C136" s="254" t="s">
        <v>529</v>
      </c>
      <c r="D136" s="254"/>
      <c r="E136" s="254"/>
      <c r="F136" s="273" t="s">
        <v>500</v>
      </c>
      <c r="G136" s="254"/>
      <c r="H136" s="254" t="s">
        <v>553</v>
      </c>
      <c r="I136" s="254" t="s">
        <v>531</v>
      </c>
      <c r="J136" s="254"/>
      <c r="K136" s="295"/>
    </row>
    <row r="137" spans="2:11" ht="15" customHeight="1">
      <c r="B137" s="293"/>
      <c r="C137" s="254" t="s">
        <v>532</v>
      </c>
      <c r="D137" s="254"/>
      <c r="E137" s="254"/>
      <c r="F137" s="273" t="s">
        <v>500</v>
      </c>
      <c r="G137" s="254"/>
      <c r="H137" s="254" t="s">
        <v>554</v>
      </c>
      <c r="I137" s="254" t="s">
        <v>534</v>
      </c>
      <c r="J137" s="254"/>
      <c r="K137" s="295"/>
    </row>
    <row r="138" spans="2:11" ht="15" customHeight="1">
      <c r="B138" s="293"/>
      <c r="C138" s="254" t="s">
        <v>535</v>
      </c>
      <c r="D138" s="254"/>
      <c r="E138" s="254"/>
      <c r="F138" s="273" t="s">
        <v>500</v>
      </c>
      <c r="G138" s="254"/>
      <c r="H138" s="254" t="s">
        <v>535</v>
      </c>
      <c r="I138" s="254" t="s">
        <v>534</v>
      </c>
      <c r="J138" s="254"/>
      <c r="K138" s="295"/>
    </row>
    <row r="139" spans="2:11" ht="15" customHeight="1">
      <c r="B139" s="293"/>
      <c r="C139" s="254" t="s">
        <v>35</v>
      </c>
      <c r="D139" s="254"/>
      <c r="E139" s="254"/>
      <c r="F139" s="273" t="s">
        <v>500</v>
      </c>
      <c r="G139" s="254"/>
      <c r="H139" s="254" t="s">
        <v>555</v>
      </c>
      <c r="I139" s="254" t="s">
        <v>534</v>
      </c>
      <c r="J139" s="254"/>
      <c r="K139" s="295"/>
    </row>
    <row r="140" spans="2:11" ht="15" customHeight="1">
      <c r="B140" s="293"/>
      <c r="C140" s="254" t="s">
        <v>556</v>
      </c>
      <c r="D140" s="254"/>
      <c r="E140" s="254"/>
      <c r="F140" s="273" t="s">
        <v>500</v>
      </c>
      <c r="G140" s="254"/>
      <c r="H140" s="254" t="s">
        <v>557</v>
      </c>
      <c r="I140" s="254" t="s">
        <v>534</v>
      </c>
      <c r="J140" s="254"/>
      <c r="K140" s="295"/>
    </row>
    <row r="141" spans="2:11" ht="15" customHeight="1">
      <c r="B141" s="296"/>
      <c r="C141" s="297"/>
      <c r="D141" s="297"/>
      <c r="E141" s="297"/>
      <c r="F141" s="297"/>
      <c r="G141" s="297"/>
      <c r="H141" s="297"/>
      <c r="I141" s="297"/>
      <c r="J141" s="297"/>
      <c r="K141" s="298"/>
    </row>
    <row r="142" spans="2:11" ht="18.75" customHeight="1">
      <c r="B142" s="250"/>
      <c r="C142" s="250"/>
      <c r="D142" s="250"/>
      <c r="E142" s="250"/>
      <c r="F142" s="285"/>
      <c r="G142" s="250"/>
      <c r="H142" s="250"/>
      <c r="I142" s="250"/>
      <c r="J142" s="250"/>
      <c r="K142" s="250"/>
    </row>
    <row r="143" spans="2:11" ht="18.75" customHeight="1">
      <c r="B143" s="260"/>
      <c r="C143" s="260"/>
      <c r="D143" s="260"/>
      <c r="E143" s="260"/>
      <c r="F143" s="260"/>
      <c r="G143" s="260"/>
      <c r="H143" s="260"/>
      <c r="I143" s="260"/>
      <c r="J143" s="260"/>
      <c r="K143" s="260"/>
    </row>
    <row r="144" spans="2:11" ht="7.5" customHeight="1">
      <c r="B144" s="261"/>
      <c r="C144" s="262"/>
      <c r="D144" s="262"/>
      <c r="E144" s="262"/>
      <c r="F144" s="262"/>
      <c r="G144" s="262"/>
      <c r="H144" s="262"/>
      <c r="I144" s="262"/>
      <c r="J144" s="262"/>
      <c r="K144" s="263"/>
    </row>
    <row r="145" spans="2:11" ht="45" customHeight="1">
      <c r="B145" s="264"/>
      <c r="C145" s="370" t="s">
        <v>558</v>
      </c>
      <c r="D145" s="370"/>
      <c r="E145" s="370"/>
      <c r="F145" s="370"/>
      <c r="G145" s="370"/>
      <c r="H145" s="370"/>
      <c r="I145" s="370"/>
      <c r="J145" s="370"/>
      <c r="K145" s="265"/>
    </row>
    <row r="146" spans="2:11" ht="17.25" customHeight="1">
      <c r="B146" s="264"/>
      <c r="C146" s="266" t="s">
        <v>494</v>
      </c>
      <c r="D146" s="266"/>
      <c r="E146" s="266"/>
      <c r="F146" s="266" t="s">
        <v>495</v>
      </c>
      <c r="G146" s="267"/>
      <c r="H146" s="266" t="s">
        <v>98</v>
      </c>
      <c r="I146" s="266" t="s">
        <v>54</v>
      </c>
      <c r="J146" s="266" t="s">
        <v>496</v>
      </c>
      <c r="K146" s="265"/>
    </row>
    <row r="147" spans="2:11" ht="17.25" customHeight="1">
      <c r="B147" s="264"/>
      <c r="C147" s="268" t="s">
        <v>497</v>
      </c>
      <c r="D147" s="268"/>
      <c r="E147" s="268"/>
      <c r="F147" s="269" t="s">
        <v>498</v>
      </c>
      <c r="G147" s="270"/>
      <c r="H147" s="268"/>
      <c r="I147" s="268"/>
      <c r="J147" s="268" t="s">
        <v>499</v>
      </c>
      <c r="K147" s="265"/>
    </row>
    <row r="148" spans="2:11" ht="5.25" customHeight="1">
      <c r="B148" s="274"/>
      <c r="C148" s="271"/>
      <c r="D148" s="271"/>
      <c r="E148" s="271"/>
      <c r="F148" s="271"/>
      <c r="G148" s="272"/>
      <c r="H148" s="271"/>
      <c r="I148" s="271"/>
      <c r="J148" s="271"/>
      <c r="K148" s="295"/>
    </row>
    <row r="149" spans="2:11" ht="15" customHeight="1">
      <c r="B149" s="274"/>
      <c r="C149" s="299" t="s">
        <v>503</v>
      </c>
      <c r="D149" s="254"/>
      <c r="E149" s="254"/>
      <c r="F149" s="300" t="s">
        <v>500</v>
      </c>
      <c r="G149" s="254"/>
      <c r="H149" s="299" t="s">
        <v>539</v>
      </c>
      <c r="I149" s="299" t="s">
        <v>502</v>
      </c>
      <c r="J149" s="299">
        <v>120</v>
      </c>
      <c r="K149" s="295"/>
    </row>
    <row r="150" spans="2:11" ht="15" customHeight="1">
      <c r="B150" s="274"/>
      <c r="C150" s="299" t="s">
        <v>548</v>
      </c>
      <c r="D150" s="254"/>
      <c r="E150" s="254"/>
      <c r="F150" s="300" t="s">
        <v>500</v>
      </c>
      <c r="G150" s="254"/>
      <c r="H150" s="299" t="s">
        <v>559</v>
      </c>
      <c r="I150" s="299" t="s">
        <v>502</v>
      </c>
      <c r="J150" s="299" t="s">
        <v>550</v>
      </c>
      <c r="K150" s="295"/>
    </row>
    <row r="151" spans="2:11" ht="15" customHeight="1">
      <c r="B151" s="274"/>
      <c r="C151" s="299" t="s">
        <v>449</v>
      </c>
      <c r="D151" s="254"/>
      <c r="E151" s="254"/>
      <c r="F151" s="300" t="s">
        <v>500</v>
      </c>
      <c r="G151" s="254"/>
      <c r="H151" s="299" t="s">
        <v>560</v>
      </c>
      <c r="I151" s="299" t="s">
        <v>502</v>
      </c>
      <c r="J151" s="299" t="s">
        <v>550</v>
      </c>
      <c r="K151" s="295"/>
    </row>
    <row r="152" spans="2:11" ht="15" customHeight="1">
      <c r="B152" s="274"/>
      <c r="C152" s="299" t="s">
        <v>505</v>
      </c>
      <c r="D152" s="254"/>
      <c r="E152" s="254"/>
      <c r="F152" s="300" t="s">
        <v>506</v>
      </c>
      <c r="G152" s="254"/>
      <c r="H152" s="299" t="s">
        <v>539</v>
      </c>
      <c r="I152" s="299" t="s">
        <v>502</v>
      </c>
      <c r="J152" s="299">
        <v>50</v>
      </c>
      <c r="K152" s="295"/>
    </row>
    <row r="153" spans="2:11" ht="15" customHeight="1">
      <c r="B153" s="274"/>
      <c r="C153" s="299" t="s">
        <v>508</v>
      </c>
      <c r="D153" s="254"/>
      <c r="E153" s="254"/>
      <c r="F153" s="300" t="s">
        <v>500</v>
      </c>
      <c r="G153" s="254"/>
      <c r="H153" s="299" t="s">
        <v>539</v>
      </c>
      <c r="I153" s="299" t="s">
        <v>510</v>
      </c>
      <c r="J153" s="299"/>
      <c r="K153" s="295"/>
    </row>
    <row r="154" spans="2:11" ht="15" customHeight="1">
      <c r="B154" s="274"/>
      <c r="C154" s="299" t="s">
        <v>519</v>
      </c>
      <c r="D154" s="254"/>
      <c r="E154" s="254"/>
      <c r="F154" s="300" t="s">
        <v>506</v>
      </c>
      <c r="G154" s="254"/>
      <c r="H154" s="299" t="s">
        <v>539</v>
      </c>
      <c r="I154" s="299" t="s">
        <v>502</v>
      </c>
      <c r="J154" s="299">
        <v>50</v>
      </c>
      <c r="K154" s="295"/>
    </row>
    <row r="155" spans="2:11" ht="15" customHeight="1">
      <c r="B155" s="274"/>
      <c r="C155" s="299" t="s">
        <v>527</v>
      </c>
      <c r="D155" s="254"/>
      <c r="E155" s="254"/>
      <c r="F155" s="300" t="s">
        <v>506</v>
      </c>
      <c r="G155" s="254"/>
      <c r="H155" s="299" t="s">
        <v>539</v>
      </c>
      <c r="I155" s="299" t="s">
        <v>502</v>
      </c>
      <c r="J155" s="299">
        <v>50</v>
      </c>
      <c r="K155" s="295"/>
    </row>
    <row r="156" spans="2:11" ht="15" customHeight="1">
      <c r="B156" s="274"/>
      <c r="C156" s="299" t="s">
        <v>525</v>
      </c>
      <c r="D156" s="254"/>
      <c r="E156" s="254"/>
      <c r="F156" s="300" t="s">
        <v>506</v>
      </c>
      <c r="G156" s="254"/>
      <c r="H156" s="299" t="s">
        <v>539</v>
      </c>
      <c r="I156" s="299" t="s">
        <v>502</v>
      </c>
      <c r="J156" s="299">
        <v>50</v>
      </c>
      <c r="K156" s="295"/>
    </row>
    <row r="157" spans="2:11" ht="15" customHeight="1">
      <c r="B157" s="274"/>
      <c r="C157" s="299" t="s">
        <v>92</v>
      </c>
      <c r="D157" s="254"/>
      <c r="E157" s="254"/>
      <c r="F157" s="300" t="s">
        <v>500</v>
      </c>
      <c r="G157" s="254"/>
      <c r="H157" s="299" t="s">
        <v>561</v>
      </c>
      <c r="I157" s="299" t="s">
        <v>502</v>
      </c>
      <c r="J157" s="299" t="s">
        <v>562</v>
      </c>
      <c r="K157" s="295"/>
    </row>
    <row r="158" spans="2:11" ht="15" customHeight="1">
      <c r="B158" s="274"/>
      <c r="C158" s="299" t="s">
        <v>563</v>
      </c>
      <c r="D158" s="254"/>
      <c r="E158" s="254"/>
      <c r="F158" s="300" t="s">
        <v>500</v>
      </c>
      <c r="G158" s="254"/>
      <c r="H158" s="299" t="s">
        <v>564</v>
      </c>
      <c r="I158" s="299" t="s">
        <v>534</v>
      </c>
      <c r="J158" s="299"/>
      <c r="K158" s="295"/>
    </row>
    <row r="159" spans="2:11" ht="15" customHeight="1">
      <c r="B159" s="301"/>
      <c r="C159" s="283"/>
      <c r="D159" s="283"/>
      <c r="E159" s="283"/>
      <c r="F159" s="283"/>
      <c r="G159" s="283"/>
      <c r="H159" s="283"/>
      <c r="I159" s="283"/>
      <c r="J159" s="283"/>
      <c r="K159" s="302"/>
    </row>
    <row r="160" spans="2:11" ht="18.75" customHeight="1">
      <c r="B160" s="250"/>
      <c r="C160" s="254"/>
      <c r="D160" s="254"/>
      <c r="E160" s="254"/>
      <c r="F160" s="273"/>
      <c r="G160" s="254"/>
      <c r="H160" s="254"/>
      <c r="I160" s="254"/>
      <c r="J160" s="254"/>
      <c r="K160" s="250"/>
    </row>
    <row r="161" spans="2:11" ht="18.75" customHeight="1">
      <c r="B161" s="260"/>
      <c r="C161" s="260"/>
      <c r="D161" s="260"/>
      <c r="E161" s="260"/>
      <c r="F161" s="260"/>
      <c r="G161" s="260"/>
      <c r="H161" s="260"/>
      <c r="I161" s="260"/>
      <c r="J161" s="260"/>
      <c r="K161" s="260"/>
    </row>
    <row r="162" spans="2:11" ht="7.5" customHeight="1">
      <c r="B162" s="242"/>
      <c r="C162" s="243"/>
      <c r="D162" s="243"/>
      <c r="E162" s="243"/>
      <c r="F162" s="243"/>
      <c r="G162" s="243"/>
      <c r="H162" s="243"/>
      <c r="I162" s="243"/>
      <c r="J162" s="243"/>
      <c r="K162" s="244"/>
    </row>
    <row r="163" spans="2:11" ht="45" customHeight="1">
      <c r="B163" s="245"/>
      <c r="C163" s="369" t="s">
        <v>565</v>
      </c>
      <c r="D163" s="369"/>
      <c r="E163" s="369"/>
      <c r="F163" s="369"/>
      <c r="G163" s="369"/>
      <c r="H163" s="369"/>
      <c r="I163" s="369"/>
      <c r="J163" s="369"/>
      <c r="K163" s="246"/>
    </row>
    <row r="164" spans="2:11" ht="17.25" customHeight="1">
      <c r="B164" s="245"/>
      <c r="C164" s="266" t="s">
        <v>494</v>
      </c>
      <c r="D164" s="266"/>
      <c r="E164" s="266"/>
      <c r="F164" s="266" t="s">
        <v>495</v>
      </c>
      <c r="G164" s="303"/>
      <c r="H164" s="304" t="s">
        <v>98</v>
      </c>
      <c r="I164" s="304" t="s">
        <v>54</v>
      </c>
      <c r="J164" s="266" t="s">
        <v>496</v>
      </c>
      <c r="K164" s="246"/>
    </row>
    <row r="165" spans="2:11" ht="17.25" customHeight="1">
      <c r="B165" s="247"/>
      <c r="C165" s="268" t="s">
        <v>497</v>
      </c>
      <c r="D165" s="268"/>
      <c r="E165" s="268"/>
      <c r="F165" s="269" t="s">
        <v>498</v>
      </c>
      <c r="G165" s="305"/>
      <c r="H165" s="306"/>
      <c r="I165" s="306"/>
      <c r="J165" s="268" t="s">
        <v>499</v>
      </c>
      <c r="K165" s="248"/>
    </row>
    <row r="166" spans="2:11" ht="5.25" customHeight="1">
      <c r="B166" s="274"/>
      <c r="C166" s="271"/>
      <c r="D166" s="271"/>
      <c r="E166" s="271"/>
      <c r="F166" s="271"/>
      <c r="G166" s="272"/>
      <c r="H166" s="271"/>
      <c r="I166" s="271"/>
      <c r="J166" s="271"/>
      <c r="K166" s="295"/>
    </row>
    <row r="167" spans="2:11" ht="15" customHeight="1">
      <c r="B167" s="274"/>
      <c r="C167" s="254" t="s">
        <v>503</v>
      </c>
      <c r="D167" s="254"/>
      <c r="E167" s="254"/>
      <c r="F167" s="273" t="s">
        <v>500</v>
      </c>
      <c r="G167" s="254"/>
      <c r="H167" s="254" t="s">
        <v>539</v>
      </c>
      <c r="I167" s="254" t="s">
        <v>502</v>
      </c>
      <c r="J167" s="254">
        <v>120</v>
      </c>
      <c r="K167" s="295"/>
    </row>
    <row r="168" spans="2:11" ht="15" customHeight="1">
      <c r="B168" s="274"/>
      <c r="C168" s="254" t="s">
        <v>548</v>
      </c>
      <c r="D168" s="254"/>
      <c r="E168" s="254"/>
      <c r="F168" s="273" t="s">
        <v>500</v>
      </c>
      <c r="G168" s="254"/>
      <c r="H168" s="254" t="s">
        <v>549</v>
      </c>
      <c r="I168" s="254" t="s">
        <v>502</v>
      </c>
      <c r="J168" s="254" t="s">
        <v>550</v>
      </c>
      <c r="K168" s="295"/>
    </row>
    <row r="169" spans="2:11" ht="15" customHeight="1">
      <c r="B169" s="274"/>
      <c r="C169" s="254" t="s">
        <v>449</v>
      </c>
      <c r="D169" s="254"/>
      <c r="E169" s="254"/>
      <c r="F169" s="273" t="s">
        <v>500</v>
      </c>
      <c r="G169" s="254"/>
      <c r="H169" s="254" t="s">
        <v>566</v>
      </c>
      <c r="I169" s="254" t="s">
        <v>502</v>
      </c>
      <c r="J169" s="254" t="s">
        <v>550</v>
      </c>
      <c r="K169" s="295"/>
    </row>
    <row r="170" spans="2:11" ht="15" customHeight="1">
      <c r="B170" s="274"/>
      <c r="C170" s="254" t="s">
        <v>505</v>
      </c>
      <c r="D170" s="254"/>
      <c r="E170" s="254"/>
      <c r="F170" s="273" t="s">
        <v>506</v>
      </c>
      <c r="G170" s="254"/>
      <c r="H170" s="254" t="s">
        <v>566</v>
      </c>
      <c r="I170" s="254" t="s">
        <v>502</v>
      </c>
      <c r="J170" s="254">
        <v>50</v>
      </c>
      <c r="K170" s="295"/>
    </row>
    <row r="171" spans="2:11" ht="15" customHeight="1">
      <c r="B171" s="274"/>
      <c r="C171" s="254" t="s">
        <v>508</v>
      </c>
      <c r="D171" s="254"/>
      <c r="E171" s="254"/>
      <c r="F171" s="273" t="s">
        <v>500</v>
      </c>
      <c r="G171" s="254"/>
      <c r="H171" s="254" t="s">
        <v>566</v>
      </c>
      <c r="I171" s="254" t="s">
        <v>510</v>
      </c>
      <c r="J171" s="254"/>
      <c r="K171" s="295"/>
    </row>
    <row r="172" spans="2:11" ht="15" customHeight="1">
      <c r="B172" s="274"/>
      <c r="C172" s="254" t="s">
        <v>519</v>
      </c>
      <c r="D172" s="254"/>
      <c r="E172" s="254"/>
      <c r="F172" s="273" t="s">
        <v>506</v>
      </c>
      <c r="G172" s="254"/>
      <c r="H172" s="254" t="s">
        <v>566</v>
      </c>
      <c r="I172" s="254" t="s">
        <v>502</v>
      </c>
      <c r="J172" s="254">
        <v>50</v>
      </c>
      <c r="K172" s="295"/>
    </row>
    <row r="173" spans="2:11" ht="15" customHeight="1">
      <c r="B173" s="274"/>
      <c r="C173" s="254" t="s">
        <v>527</v>
      </c>
      <c r="D173" s="254"/>
      <c r="E173" s="254"/>
      <c r="F173" s="273" t="s">
        <v>506</v>
      </c>
      <c r="G173" s="254"/>
      <c r="H173" s="254" t="s">
        <v>566</v>
      </c>
      <c r="I173" s="254" t="s">
        <v>502</v>
      </c>
      <c r="J173" s="254">
        <v>50</v>
      </c>
      <c r="K173" s="295"/>
    </row>
    <row r="174" spans="2:11" ht="15" customHeight="1">
      <c r="B174" s="274"/>
      <c r="C174" s="254" t="s">
        <v>525</v>
      </c>
      <c r="D174" s="254"/>
      <c r="E174" s="254"/>
      <c r="F174" s="273" t="s">
        <v>506</v>
      </c>
      <c r="G174" s="254"/>
      <c r="H174" s="254" t="s">
        <v>566</v>
      </c>
      <c r="I174" s="254" t="s">
        <v>502</v>
      </c>
      <c r="J174" s="254">
        <v>50</v>
      </c>
      <c r="K174" s="295"/>
    </row>
    <row r="175" spans="2:11" ht="15" customHeight="1">
      <c r="B175" s="274"/>
      <c r="C175" s="254" t="s">
        <v>97</v>
      </c>
      <c r="D175" s="254"/>
      <c r="E175" s="254"/>
      <c r="F175" s="273" t="s">
        <v>500</v>
      </c>
      <c r="G175" s="254"/>
      <c r="H175" s="254" t="s">
        <v>567</v>
      </c>
      <c r="I175" s="254" t="s">
        <v>568</v>
      </c>
      <c r="J175" s="254"/>
      <c r="K175" s="295"/>
    </row>
    <row r="176" spans="2:11" ht="15" customHeight="1">
      <c r="B176" s="274"/>
      <c r="C176" s="254" t="s">
        <v>54</v>
      </c>
      <c r="D176" s="254"/>
      <c r="E176" s="254"/>
      <c r="F176" s="273" t="s">
        <v>500</v>
      </c>
      <c r="G176" s="254"/>
      <c r="H176" s="254" t="s">
        <v>569</v>
      </c>
      <c r="I176" s="254" t="s">
        <v>570</v>
      </c>
      <c r="J176" s="254">
        <v>1</v>
      </c>
      <c r="K176" s="295"/>
    </row>
    <row r="177" spans="2:11" ht="15" customHeight="1">
      <c r="B177" s="274"/>
      <c r="C177" s="254" t="s">
        <v>50</v>
      </c>
      <c r="D177" s="254"/>
      <c r="E177" s="254"/>
      <c r="F177" s="273" t="s">
        <v>500</v>
      </c>
      <c r="G177" s="254"/>
      <c r="H177" s="254" t="s">
        <v>571</v>
      </c>
      <c r="I177" s="254" t="s">
        <v>502</v>
      </c>
      <c r="J177" s="254">
        <v>20</v>
      </c>
      <c r="K177" s="295"/>
    </row>
    <row r="178" spans="2:11" ht="15" customHeight="1">
      <c r="B178" s="274"/>
      <c r="C178" s="254" t="s">
        <v>98</v>
      </c>
      <c r="D178" s="254"/>
      <c r="E178" s="254"/>
      <c r="F178" s="273" t="s">
        <v>500</v>
      </c>
      <c r="G178" s="254"/>
      <c r="H178" s="254" t="s">
        <v>572</v>
      </c>
      <c r="I178" s="254" t="s">
        <v>502</v>
      </c>
      <c r="J178" s="254">
        <v>255</v>
      </c>
      <c r="K178" s="295"/>
    </row>
    <row r="179" spans="2:11" ht="15" customHeight="1">
      <c r="B179" s="274"/>
      <c r="C179" s="254" t="s">
        <v>99</v>
      </c>
      <c r="D179" s="254"/>
      <c r="E179" s="254"/>
      <c r="F179" s="273" t="s">
        <v>500</v>
      </c>
      <c r="G179" s="254"/>
      <c r="H179" s="254" t="s">
        <v>465</v>
      </c>
      <c r="I179" s="254" t="s">
        <v>502</v>
      </c>
      <c r="J179" s="254">
        <v>10</v>
      </c>
      <c r="K179" s="295"/>
    </row>
    <row r="180" spans="2:11" ht="15" customHeight="1">
      <c r="B180" s="274"/>
      <c r="C180" s="254" t="s">
        <v>100</v>
      </c>
      <c r="D180" s="254"/>
      <c r="E180" s="254"/>
      <c r="F180" s="273" t="s">
        <v>500</v>
      </c>
      <c r="G180" s="254"/>
      <c r="H180" s="254" t="s">
        <v>573</v>
      </c>
      <c r="I180" s="254" t="s">
        <v>534</v>
      </c>
      <c r="J180" s="254"/>
      <c r="K180" s="295"/>
    </row>
    <row r="181" spans="2:11" ht="15" customHeight="1">
      <c r="B181" s="274"/>
      <c r="C181" s="254" t="s">
        <v>574</v>
      </c>
      <c r="D181" s="254"/>
      <c r="E181" s="254"/>
      <c r="F181" s="273" t="s">
        <v>500</v>
      </c>
      <c r="G181" s="254"/>
      <c r="H181" s="254" t="s">
        <v>575</v>
      </c>
      <c r="I181" s="254" t="s">
        <v>534</v>
      </c>
      <c r="J181" s="254"/>
      <c r="K181" s="295"/>
    </row>
    <row r="182" spans="2:11" ht="15" customHeight="1">
      <c r="B182" s="274"/>
      <c r="C182" s="254" t="s">
        <v>563</v>
      </c>
      <c r="D182" s="254"/>
      <c r="E182" s="254"/>
      <c r="F182" s="273" t="s">
        <v>500</v>
      </c>
      <c r="G182" s="254"/>
      <c r="H182" s="254" t="s">
        <v>576</v>
      </c>
      <c r="I182" s="254" t="s">
        <v>534</v>
      </c>
      <c r="J182" s="254"/>
      <c r="K182" s="295"/>
    </row>
    <row r="183" spans="2:11" ht="15" customHeight="1">
      <c r="B183" s="274"/>
      <c r="C183" s="254" t="s">
        <v>102</v>
      </c>
      <c r="D183" s="254"/>
      <c r="E183" s="254"/>
      <c r="F183" s="273" t="s">
        <v>506</v>
      </c>
      <c r="G183" s="254"/>
      <c r="H183" s="254" t="s">
        <v>577</v>
      </c>
      <c r="I183" s="254" t="s">
        <v>502</v>
      </c>
      <c r="J183" s="254">
        <v>50</v>
      </c>
      <c r="K183" s="295"/>
    </row>
    <row r="184" spans="2:11" ht="15" customHeight="1">
      <c r="B184" s="274"/>
      <c r="C184" s="254" t="s">
        <v>578</v>
      </c>
      <c r="D184" s="254"/>
      <c r="E184" s="254"/>
      <c r="F184" s="273" t="s">
        <v>506</v>
      </c>
      <c r="G184" s="254"/>
      <c r="H184" s="254" t="s">
        <v>579</v>
      </c>
      <c r="I184" s="254" t="s">
        <v>580</v>
      </c>
      <c r="J184" s="254"/>
      <c r="K184" s="295"/>
    </row>
    <row r="185" spans="2:11" ht="15" customHeight="1">
      <c r="B185" s="274"/>
      <c r="C185" s="254" t="s">
        <v>581</v>
      </c>
      <c r="D185" s="254"/>
      <c r="E185" s="254"/>
      <c r="F185" s="273" t="s">
        <v>506</v>
      </c>
      <c r="G185" s="254"/>
      <c r="H185" s="254" t="s">
        <v>582</v>
      </c>
      <c r="I185" s="254" t="s">
        <v>580</v>
      </c>
      <c r="J185" s="254"/>
      <c r="K185" s="295"/>
    </row>
    <row r="186" spans="2:11" ht="15" customHeight="1">
      <c r="B186" s="274"/>
      <c r="C186" s="254" t="s">
        <v>583</v>
      </c>
      <c r="D186" s="254"/>
      <c r="E186" s="254"/>
      <c r="F186" s="273" t="s">
        <v>506</v>
      </c>
      <c r="G186" s="254"/>
      <c r="H186" s="254" t="s">
        <v>584</v>
      </c>
      <c r="I186" s="254" t="s">
        <v>580</v>
      </c>
      <c r="J186" s="254"/>
      <c r="K186" s="295"/>
    </row>
    <row r="187" spans="2:11" ht="15" customHeight="1">
      <c r="B187" s="274"/>
      <c r="C187" s="307" t="s">
        <v>585</v>
      </c>
      <c r="D187" s="254"/>
      <c r="E187" s="254"/>
      <c r="F187" s="273" t="s">
        <v>506</v>
      </c>
      <c r="G187" s="254"/>
      <c r="H187" s="254" t="s">
        <v>586</v>
      </c>
      <c r="I187" s="254" t="s">
        <v>587</v>
      </c>
      <c r="J187" s="308" t="s">
        <v>588</v>
      </c>
      <c r="K187" s="295"/>
    </row>
    <row r="188" spans="2:11" ht="15" customHeight="1">
      <c r="B188" s="274"/>
      <c r="C188" s="259" t="s">
        <v>39</v>
      </c>
      <c r="D188" s="254"/>
      <c r="E188" s="254"/>
      <c r="F188" s="273" t="s">
        <v>500</v>
      </c>
      <c r="G188" s="254"/>
      <c r="H188" s="250" t="s">
        <v>589</v>
      </c>
      <c r="I188" s="254" t="s">
        <v>590</v>
      </c>
      <c r="J188" s="254"/>
      <c r="K188" s="295"/>
    </row>
    <row r="189" spans="2:11" ht="15" customHeight="1">
      <c r="B189" s="274"/>
      <c r="C189" s="259" t="s">
        <v>591</v>
      </c>
      <c r="D189" s="254"/>
      <c r="E189" s="254"/>
      <c r="F189" s="273" t="s">
        <v>500</v>
      </c>
      <c r="G189" s="254"/>
      <c r="H189" s="254" t="s">
        <v>592</v>
      </c>
      <c r="I189" s="254" t="s">
        <v>534</v>
      </c>
      <c r="J189" s="254"/>
      <c r="K189" s="295"/>
    </row>
    <row r="190" spans="2:11" ht="15" customHeight="1">
      <c r="B190" s="274"/>
      <c r="C190" s="259" t="s">
        <v>593</v>
      </c>
      <c r="D190" s="254"/>
      <c r="E190" s="254"/>
      <c r="F190" s="273" t="s">
        <v>500</v>
      </c>
      <c r="G190" s="254"/>
      <c r="H190" s="254" t="s">
        <v>594</v>
      </c>
      <c r="I190" s="254" t="s">
        <v>534</v>
      </c>
      <c r="J190" s="254"/>
      <c r="K190" s="295"/>
    </row>
    <row r="191" spans="2:11" ht="15" customHeight="1">
      <c r="B191" s="274"/>
      <c r="C191" s="259" t="s">
        <v>595</v>
      </c>
      <c r="D191" s="254"/>
      <c r="E191" s="254"/>
      <c r="F191" s="273" t="s">
        <v>506</v>
      </c>
      <c r="G191" s="254"/>
      <c r="H191" s="254" t="s">
        <v>596</v>
      </c>
      <c r="I191" s="254" t="s">
        <v>534</v>
      </c>
      <c r="J191" s="254"/>
      <c r="K191" s="295"/>
    </row>
    <row r="192" spans="2:11" ht="15" customHeight="1">
      <c r="B192" s="301"/>
      <c r="C192" s="309"/>
      <c r="D192" s="283"/>
      <c r="E192" s="283"/>
      <c r="F192" s="283"/>
      <c r="G192" s="283"/>
      <c r="H192" s="283"/>
      <c r="I192" s="283"/>
      <c r="J192" s="283"/>
      <c r="K192" s="302"/>
    </row>
    <row r="193" spans="2:11" ht="18.75" customHeight="1">
      <c r="B193" s="250"/>
      <c r="C193" s="254"/>
      <c r="D193" s="254"/>
      <c r="E193" s="254"/>
      <c r="F193" s="273"/>
      <c r="G193" s="254"/>
      <c r="H193" s="254"/>
      <c r="I193" s="254"/>
      <c r="J193" s="254"/>
      <c r="K193" s="250"/>
    </row>
    <row r="194" spans="2:11" ht="18.75" customHeight="1">
      <c r="B194" s="250"/>
      <c r="C194" s="254"/>
      <c r="D194" s="254"/>
      <c r="E194" s="254"/>
      <c r="F194" s="273"/>
      <c r="G194" s="254"/>
      <c r="H194" s="254"/>
      <c r="I194" s="254"/>
      <c r="J194" s="254"/>
      <c r="K194" s="250"/>
    </row>
    <row r="195" spans="2:11" ht="18.75" customHeight="1">
      <c r="B195" s="260"/>
      <c r="C195" s="260"/>
      <c r="D195" s="260"/>
      <c r="E195" s="260"/>
      <c r="F195" s="260"/>
      <c r="G195" s="260"/>
      <c r="H195" s="260"/>
      <c r="I195" s="260"/>
      <c r="J195" s="260"/>
      <c r="K195" s="260"/>
    </row>
    <row r="196" spans="2:11">
      <c r="B196" s="242"/>
      <c r="C196" s="243"/>
      <c r="D196" s="243"/>
      <c r="E196" s="243"/>
      <c r="F196" s="243"/>
      <c r="G196" s="243"/>
      <c r="H196" s="243"/>
      <c r="I196" s="243"/>
      <c r="J196" s="243"/>
      <c r="K196" s="244"/>
    </row>
    <row r="197" spans="2:11" ht="21">
      <c r="B197" s="245"/>
      <c r="C197" s="369" t="s">
        <v>597</v>
      </c>
      <c r="D197" s="369"/>
      <c r="E197" s="369"/>
      <c r="F197" s="369"/>
      <c r="G197" s="369"/>
      <c r="H197" s="369"/>
      <c r="I197" s="369"/>
      <c r="J197" s="369"/>
      <c r="K197" s="246"/>
    </row>
    <row r="198" spans="2:11" ht="25.5" customHeight="1">
      <c r="B198" s="245"/>
      <c r="C198" s="310" t="s">
        <v>598</v>
      </c>
      <c r="D198" s="310"/>
      <c r="E198" s="310"/>
      <c r="F198" s="310" t="s">
        <v>599</v>
      </c>
      <c r="G198" s="311"/>
      <c r="H198" s="368" t="s">
        <v>600</v>
      </c>
      <c r="I198" s="368"/>
      <c r="J198" s="368"/>
      <c r="K198" s="246"/>
    </row>
    <row r="199" spans="2:11" ht="5.25" customHeight="1">
      <c r="B199" s="274"/>
      <c r="C199" s="271"/>
      <c r="D199" s="271"/>
      <c r="E199" s="271"/>
      <c r="F199" s="271"/>
      <c r="G199" s="254"/>
      <c r="H199" s="271"/>
      <c r="I199" s="271"/>
      <c r="J199" s="271"/>
      <c r="K199" s="295"/>
    </row>
    <row r="200" spans="2:11" ht="15" customHeight="1">
      <c r="B200" s="274"/>
      <c r="C200" s="254" t="s">
        <v>590</v>
      </c>
      <c r="D200" s="254"/>
      <c r="E200" s="254"/>
      <c r="F200" s="273" t="s">
        <v>40</v>
      </c>
      <c r="G200" s="254"/>
      <c r="H200" s="366" t="s">
        <v>601</v>
      </c>
      <c r="I200" s="366"/>
      <c r="J200" s="366"/>
      <c r="K200" s="295"/>
    </row>
    <row r="201" spans="2:11" ht="15" customHeight="1">
      <c r="B201" s="274"/>
      <c r="C201" s="280"/>
      <c r="D201" s="254"/>
      <c r="E201" s="254"/>
      <c r="F201" s="273" t="s">
        <v>41</v>
      </c>
      <c r="G201" s="254"/>
      <c r="H201" s="366" t="s">
        <v>602</v>
      </c>
      <c r="I201" s="366"/>
      <c r="J201" s="366"/>
      <c r="K201" s="295"/>
    </row>
    <row r="202" spans="2:11" ht="15" customHeight="1">
      <c r="B202" s="274"/>
      <c r="C202" s="280"/>
      <c r="D202" s="254"/>
      <c r="E202" s="254"/>
      <c r="F202" s="273" t="s">
        <v>44</v>
      </c>
      <c r="G202" s="254"/>
      <c r="H202" s="366" t="s">
        <v>603</v>
      </c>
      <c r="I202" s="366"/>
      <c r="J202" s="366"/>
      <c r="K202" s="295"/>
    </row>
    <row r="203" spans="2:11" ht="15" customHeight="1">
      <c r="B203" s="274"/>
      <c r="C203" s="254"/>
      <c r="D203" s="254"/>
      <c r="E203" s="254"/>
      <c r="F203" s="273" t="s">
        <v>42</v>
      </c>
      <c r="G203" s="254"/>
      <c r="H203" s="366" t="s">
        <v>604</v>
      </c>
      <c r="I203" s="366"/>
      <c r="J203" s="366"/>
      <c r="K203" s="295"/>
    </row>
    <row r="204" spans="2:11" ht="15" customHeight="1">
      <c r="B204" s="274"/>
      <c r="C204" s="254"/>
      <c r="D204" s="254"/>
      <c r="E204" s="254"/>
      <c r="F204" s="273" t="s">
        <v>43</v>
      </c>
      <c r="G204" s="254"/>
      <c r="H204" s="366" t="s">
        <v>605</v>
      </c>
      <c r="I204" s="366"/>
      <c r="J204" s="366"/>
      <c r="K204" s="295"/>
    </row>
    <row r="205" spans="2:11" ht="15" customHeight="1">
      <c r="B205" s="274"/>
      <c r="C205" s="254"/>
      <c r="D205" s="254"/>
      <c r="E205" s="254"/>
      <c r="F205" s="273"/>
      <c r="G205" s="254"/>
      <c r="H205" s="254"/>
      <c r="I205" s="254"/>
      <c r="J205" s="254"/>
      <c r="K205" s="295"/>
    </row>
    <row r="206" spans="2:11" ht="15" customHeight="1">
      <c r="B206" s="274"/>
      <c r="C206" s="254" t="s">
        <v>546</v>
      </c>
      <c r="D206" s="254"/>
      <c r="E206" s="254"/>
      <c r="F206" s="273" t="s">
        <v>75</v>
      </c>
      <c r="G206" s="254"/>
      <c r="H206" s="366" t="s">
        <v>606</v>
      </c>
      <c r="I206" s="366"/>
      <c r="J206" s="366"/>
      <c r="K206" s="295"/>
    </row>
    <row r="207" spans="2:11" ht="15" customHeight="1">
      <c r="B207" s="274"/>
      <c r="C207" s="280"/>
      <c r="D207" s="254"/>
      <c r="E207" s="254"/>
      <c r="F207" s="273" t="s">
        <v>443</v>
      </c>
      <c r="G207" s="254"/>
      <c r="H207" s="366" t="s">
        <v>444</v>
      </c>
      <c r="I207" s="366"/>
      <c r="J207" s="366"/>
      <c r="K207" s="295"/>
    </row>
    <row r="208" spans="2:11" ht="15" customHeight="1">
      <c r="B208" s="274"/>
      <c r="C208" s="254"/>
      <c r="D208" s="254"/>
      <c r="E208" s="254"/>
      <c r="F208" s="273" t="s">
        <v>441</v>
      </c>
      <c r="G208" s="254"/>
      <c r="H208" s="366" t="s">
        <v>607</v>
      </c>
      <c r="I208" s="366"/>
      <c r="J208" s="366"/>
      <c r="K208" s="295"/>
    </row>
    <row r="209" spans="2:11" ht="15" customHeight="1">
      <c r="B209" s="312"/>
      <c r="C209" s="280"/>
      <c r="D209" s="280"/>
      <c r="E209" s="280"/>
      <c r="F209" s="273" t="s">
        <v>445</v>
      </c>
      <c r="G209" s="259"/>
      <c r="H209" s="367" t="s">
        <v>446</v>
      </c>
      <c r="I209" s="367"/>
      <c r="J209" s="367"/>
      <c r="K209" s="313"/>
    </row>
    <row r="210" spans="2:11" ht="15" customHeight="1">
      <c r="B210" s="312"/>
      <c r="C210" s="280"/>
      <c r="D210" s="280"/>
      <c r="E210" s="280"/>
      <c r="F210" s="273" t="s">
        <v>447</v>
      </c>
      <c r="G210" s="259"/>
      <c r="H210" s="367" t="s">
        <v>405</v>
      </c>
      <c r="I210" s="367"/>
      <c r="J210" s="367"/>
      <c r="K210" s="313"/>
    </row>
    <row r="211" spans="2:11" ht="15" customHeight="1">
      <c r="B211" s="312"/>
      <c r="C211" s="280"/>
      <c r="D211" s="280"/>
      <c r="E211" s="280"/>
      <c r="F211" s="314"/>
      <c r="G211" s="259"/>
      <c r="H211" s="315"/>
      <c r="I211" s="315"/>
      <c r="J211" s="315"/>
      <c r="K211" s="313"/>
    </row>
    <row r="212" spans="2:11" ht="15" customHeight="1">
      <c r="B212" s="312"/>
      <c r="C212" s="254" t="s">
        <v>570</v>
      </c>
      <c r="D212" s="280"/>
      <c r="E212" s="280"/>
      <c r="F212" s="273">
        <v>1</v>
      </c>
      <c r="G212" s="259"/>
      <c r="H212" s="367" t="s">
        <v>608</v>
      </c>
      <c r="I212" s="367"/>
      <c r="J212" s="367"/>
      <c r="K212" s="313"/>
    </row>
    <row r="213" spans="2:11" ht="15" customHeight="1">
      <c r="B213" s="312"/>
      <c r="C213" s="280"/>
      <c r="D213" s="280"/>
      <c r="E213" s="280"/>
      <c r="F213" s="273">
        <v>2</v>
      </c>
      <c r="G213" s="259"/>
      <c r="H213" s="367" t="s">
        <v>609</v>
      </c>
      <c r="I213" s="367"/>
      <c r="J213" s="367"/>
      <c r="K213" s="313"/>
    </row>
    <row r="214" spans="2:11" ht="15" customHeight="1">
      <c r="B214" s="312"/>
      <c r="C214" s="280"/>
      <c r="D214" s="280"/>
      <c r="E214" s="280"/>
      <c r="F214" s="273">
        <v>3</v>
      </c>
      <c r="G214" s="259"/>
      <c r="H214" s="367" t="s">
        <v>610</v>
      </c>
      <c r="I214" s="367"/>
      <c r="J214" s="367"/>
      <c r="K214" s="313"/>
    </row>
    <row r="215" spans="2:11" ht="15" customHeight="1">
      <c r="B215" s="312"/>
      <c r="C215" s="280"/>
      <c r="D215" s="280"/>
      <c r="E215" s="280"/>
      <c r="F215" s="273">
        <v>4</v>
      </c>
      <c r="G215" s="259"/>
      <c r="H215" s="367" t="s">
        <v>611</v>
      </c>
      <c r="I215" s="367"/>
      <c r="J215" s="367"/>
      <c r="K215" s="313"/>
    </row>
    <row r="216" spans="2:11" ht="12.75" customHeight="1">
      <c r="B216" s="316"/>
      <c r="C216" s="317"/>
      <c r="D216" s="317"/>
      <c r="E216" s="317"/>
      <c r="F216" s="317"/>
      <c r="G216" s="317"/>
      <c r="H216" s="317"/>
      <c r="I216" s="317"/>
      <c r="J216" s="317"/>
      <c r="K216" s="318"/>
    </row>
  </sheetData>
  <sheetProtection formatCells="0" formatColumns="0" formatRows="0" insertColumns="0" insertRows="0" insertHyperlinks="0" deleteColumns="0" deleteRows="0" sort="0" autoFilter="0" pivotTables="0"/>
  <mergeCells count="77">
    <mergeCell ref="C9:J9"/>
    <mergeCell ref="D10:J10"/>
    <mergeCell ref="D13:J13"/>
    <mergeCell ref="C3:J3"/>
    <mergeCell ref="C4:J4"/>
    <mergeCell ref="C6:J6"/>
    <mergeCell ref="C7:J7"/>
    <mergeCell ref="D11:J11"/>
    <mergeCell ref="F19:J19"/>
    <mergeCell ref="F20:J20"/>
    <mergeCell ref="D14:J14"/>
    <mergeCell ref="D15:J15"/>
    <mergeCell ref="F16:J16"/>
    <mergeCell ref="F17:J1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D33:J33"/>
    <mergeCell ref="G34:J34"/>
    <mergeCell ref="G35:J35"/>
    <mergeCell ref="D49:J49"/>
    <mergeCell ref="E48:J48"/>
    <mergeCell ref="G36:J36"/>
    <mergeCell ref="G37:J3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</mergeCells>
  <pageMargins left="0.59027779999999996" right="0.59027779999999996" top="0.59027779999999996" bottom="0.59027779999999996" header="0" footer="0"/>
  <pageSetup paperSize="9" scale="77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9</vt:i4>
      </vt:variant>
    </vt:vector>
  </HeadingPairs>
  <TitlesOfParts>
    <vt:vector size="14" baseType="lpstr">
      <vt:lpstr>Rekapitulace stavby</vt:lpstr>
      <vt:lpstr>01 - Veřejné osvětle - 01...</vt:lpstr>
      <vt:lpstr>02 - Parkoviště - 02 - Pa...</vt:lpstr>
      <vt:lpstr>03 - Ostatní - 03 - Ostatní</vt:lpstr>
      <vt:lpstr>Pokyny pro vyplnění</vt:lpstr>
      <vt:lpstr>'01 - Veřejné osvětle - 01...'!Názvy_tisku</vt:lpstr>
      <vt:lpstr>'02 - Parkoviště - 02 - Pa...'!Názvy_tisku</vt:lpstr>
      <vt:lpstr>'03 - Ostatní - 03 - Ostatní'!Názvy_tisku</vt:lpstr>
      <vt:lpstr>'Rekapitulace stavby'!Názvy_tisku</vt:lpstr>
      <vt:lpstr>'01 - Veřejné osvětle - 01...'!Oblast_tisku</vt:lpstr>
      <vt:lpstr>'02 - Parkoviště - 02 - Pa...'!Oblast_tisku</vt:lpstr>
      <vt:lpstr>'03 - Ostatní - 03 - Ostatní'!Oblast_tisku</vt:lpstr>
      <vt:lpstr>'Pokyny pro vyplnění'!Oblast_tisku</vt:lpstr>
      <vt:lpstr>'Rekapitulace stavby'!Oblast_tisku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2018-05-22T06:25:52Z</dcterms:created>
  <dcterms:modified xsi:type="dcterms:W3CDTF">2018-05-22T06:26:23Z</dcterms:modified>
</cp:coreProperties>
</file>